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<sst xmlns="http://schemas.openxmlformats.org/spreadsheetml/2006/main" uniqueCount="356">
  <si>
    <t>Generated by SolarQuotes.com.au:</t>
  </si>
  <si>
    <t>Product Name</t>
  </si>
  <si>
    <t>Tesla Gen 3 Wall Connector</t>
  </si>
  <si>
    <t>myenergi Zappi</t>
  </si>
  <si>
    <t>ABB Terra Wallbox</t>
  </si>
  <si>
    <t>Circontrol Wallbox eNext</t>
  </si>
  <si>
    <t>Circontrol Wallbox eNext Elite</t>
  </si>
  <si>
    <t>Delta AC MAX (smart)</t>
  </si>
  <si>
    <t>Delta AC MAX (basic)</t>
  </si>
  <si>
    <t>EO Mini Pro 2</t>
  </si>
  <si>
    <t>EO Basic</t>
  </si>
  <si>
    <t>EVNex E2</t>
  </si>
  <si>
    <t>EVOS Fleet Home22</t>
  </si>
  <si>
    <t>Evtek Huzzah Pro</t>
  </si>
  <si>
    <t>FIMER FLEXA AC Wallbox</t>
  </si>
  <si>
    <t>Fronius Wattpilot</t>
  </si>
  <si>
    <t>Goodwe HCA Series</t>
  </si>
  <si>
    <t>JET Charge ChargeMate</t>
  </si>
  <si>
    <t>KEBA KeContact P30 a-series</t>
  </si>
  <si>
    <t>KEBA KeContact P30 c-series</t>
  </si>
  <si>
    <t>KEBA KeContact P30 x-series</t>
  </si>
  <si>
    <t>Ocular IQ Solar</t>
  </si>
  <si>
    <t>Ocular LTE</t>
  </si>
  <si>
    <t>Ohme ePod</t>
  </si>
  <si>
    <t>Scame BE-W Net</t>
  </si>
  <si>
    <t>Schneider EVLink Home</t>
  </si>
  <si>
    <t>Smappee EV Wall</t>
  </si>
  <si>
    <t>SolarEdge Home EV Charger</t>
  </si>
  <si>
    <t>Solis EV Link</t>
  </si>
  <si>
    <t>Soltaro EV Charger</t>
  </si>
  <si>
    <t>Teltonika TeltoCharge</t>
  </si>
  <si>
    <t>Victron EV Charging Station</t>
  </si>
  <si>
    <t>Wallbox Pulsar Plus</t>
  </si>
  <si>
    <t>Wallbox Quasar</t>
  </si>
  <si>
    <t>Weidmuller AC SMART</t>
  </si>
  <si>
    <t>ZJ Beny AC EV Charger</t>
  </si>
  <si>
    <t>Manufacturer Logo</t>
  </si>
  <si>
    <t>Product Image</t>
  </si>
  <si>
    <t>Product variant</t>
  </si>
  <si>
    <t xml:space="preserve">Wall Connector Single-phase
Wall Connector Three-phase
</t>
  </si>
  <si>
    <t xml:space="preserve">Zappi single-phase
Zappi three-phase
</t>
  </si>
  <si>
    <t xml:space="preserve">Terra AC W7
Terra AC W11
Terra AC W22
</t>
  </si>
  <si>
    <t xml:space="preserve">Wallbox eNext S
Wallbox eNext T
</t>
  </si>
  <si>
    <t xml:space="preserve">eNext Elite S
eNext Elite T
</t>
  </si>
  <si>
    <t xml:space="preserve">AC MAX Single Phase
AC MAX Three Phase
</t>
  </si>
  <si>
    <t xml:space="preserve">Mini Pro 2
</t>
  </si>
  <si>
    <t xml:space="preserve">Basic single-phase
Basic three-phase
</t>
  </si>
  <si>
    <t xml:space="preserve">E2-25SN
</t>
  </si>
  <si>
    <t xml:space="preserve">Fleet Home22
</t>
  </si>
  <si>
    <t xml:space="preserve">Evtek Huzzah Pro single phase
Evtek Huzzah Pro three phase
</t>
  </si>
  <si>
    <t xml:space="preserve">FLEXA AC Wallbox Stand Alone single-phase
FLEXA AC Wallbox FutureNet single-phase
FLEXA AC Wallbox Stand Alone three-phase
FLEXA AC Wallbox FutureNet three-phase
</t>
  </si>
  <si>
    <t xml:space="preserve">WATTPILOT HOME 22 J
</t>
  </si>
  <si>
    <t xml:space="preserve">GW7K-HCA
GW11K-HCA
GW22K-HCA
</t>
  </si>
  <si>
    <t xml:space="preserve">ChargeMate Single Phase
ChargeMate Three Phase
</t>
  </si>
  <si>
    <t xml:space="preserve">a-series EN Type2 1p 6m Cable 7.4kW
a-series EN Type2 3p 6m Cable 11kW
a-series EN Type2 3p 6m Cable 22kW
</t>
  </si>
  <si>
    <t xml:space="preserve">c-series EN Type2 3p 6m Cable 11kW
c-series EN Type2 3p 6m Cable 22kW
</t>
  </si>
  <si>
    <t xml:space="preserve">x-series EN Type2 6m Cable 11kW
x-series EN Type2 3p 6m Cable 22kW
</t>
  </si>
  <si>
    <t xml:space="preserve">IOCAH10R-7S / IOCAH10R-7T
IOCAH10R-22S / IOCAH10R-22T
</t>
  </si>
  <si>
    <t xml:space="preserve">OC20-BC-7.2KW
OC20-BC-22KW
</t>
  </si>
  <si>
    <t xml:space="preserve">EP0-07AU-WI-BLSTD-01
</t>
  </si>
  <si>
    <t xml:space="preserve">BE-W Net Single Phase
BE-W Net Three Phase
</t>
  </si>
  <si>
    <t xml:space="preserve">EVlink Home 1P
EVlink Home 3P
</t>
  </si>
  <si>
    <t xml:space="preserve">EV Wall single-phase
EV Wall three-phase
</t>
  </si>
  <si>
    <t xml:space="preserve">EVSA-32A-01
</t>
  </si>
  <si>
    <t xml:space="preserve">Solis EV Link single phase
Solis EV Link three phase
</t>
  </si>
  <si>
    <t xml:space="preserve">7kW
22kW
</t>
  </si>
  <si>
    <t xml:space="preserve">EVC 100
EVC 110
EVC 120
</t>
  </si>
  <si>
    <t xml:space="preserve">EV Charging Station
</t>
  </si>
  <si>
    <t xml:space="preserve">Pulsar Plus single phase
Pulsar Plus three phase
</t>
  </si>
  <si>
    <t xml:space="preserve">Quasar
</t>
  </si>
  <si>
    <t xml:space="preserve">CH-W-S-A7.4-P-E
CH-W-S-A11-P
CH-W-S-A22-P
</t>
  </si>
  <si>
    <t xml:space="preserve">AC EV Charger - Single Phase
AC EV Charger - Three Phase
</t>
  </si>
  <si>
    <t>Price (Approx. AUD price RRP inc. GST)</t>
  </si>
  <si>
    <t>$800
$800</t>
  </si>
  <si>
    <t>$1,595
$1,895</t>
  </si>
  <si>
    <t>$2,000
$2,300
$2,400</t>
  </si>
  <si>
    <t>$979
$979</t>
  </si>
  <si>
    <t>$1990
$1990</t>
  </si>
  <si>
    <t>$1,990
$2,290</t>
  </si>
  <si>
    <t>$1,590
$1,890</t>
  </si>
  <si>
    <t>$1,495</t>
  </si>
  <si>
    <t>$1,400
$1,600</t>
  </si>
  <si>
    <t>$1,395</t>
  </si>
  <si>
    <t>$2,420</t>
  </si>
  <si>
    <t>$1,975
$1,975</t>
  </si>
  <si>
    <t>$1,600
$1,900
$1,700
$2,000</t>
  </si>
  <si>
    <t>$1,800</t>
  </si>
  <si>
    <t>$850
$950
$1100</t>
  </si>
  <si>
    <t>$2,000
$2,300</t>
  </si>
  <si>
    <t>$2,000
$2,200
$2,400</t>
  </si>
  <si>
    <t>$2,200
$2,400</t>
  </si>
  <si>
    <t>$3,000
$3,300</t>
  </si>
  <si>
    <t>$1,600
$2,000</t>
  </si>
  <si>
    <t>$899
$1,200</t>
  </si>
  <si>
    <t>$1,199</t>
  </si>
  <si>
    <t>$1,800
$2,100</t>
  </si>
  <si>
    <t>$1,600
$1,600</t>
  </si>
  <si>
    <t>$1,729
$2,229</t>
  </si>
  <si>
    <t>$2,000</t>
  </si>
  <si>
    <t>$2,100
$2,100</t>
  </si>
  <si>
    <t>$1,050
$1,400</t>
  </si>
  <si>
    <t>$1,450
$1,750
$2,000</t>
  </si>
  <si>
    <t>$1,200</t>
  </si>
  <si>
    <t>$1,549
$1,649</t>
  </si>
  <si>
    <t>$11,000</t>
  </si>
  <si>
    <t>$800
$1600
$1800</t>
  </si>
  <si>
    <t>$750
$1000</t>
  </si>
  <si>
    <t>Single phase or three phase?</t>
  </si>
  <si>
    <t>Single-phase
Three-phase</t>
  </si>
  <si>
    <t>Single phase
Three phase
Three phase</t>
  </si>
  <si>
    <t>Single phase
Three phase</t>
  </si>
  <si>
    <t>Single-phase</t>
  </si>
  <si>
    <t>Both</t>
  </si>
  <si>
    <t>Single-phase
Single-phase
Three-phase
Three-phase</t>
  </si>
  <si>
    <t xml:space="preserve">Single phase
Three phase
Three Phase </t>
  </si>
  <si>
    <t>Single-phase
Three-phase
Three-phase</t>
  </si>
  <si>
    <t>Three-phase
Three-phase</t>
  </si>
  <si>
    <t>Both
Three-phase</t>
  </si>
  <si>
    <t>Single phase</t>
  </si>
  <si>
    <t>Rated power</t>
  </si>
  <si>
    <t>7 kW 
11 kW</t>
  </si>
  <si>
    <t>7 kW
22 kW</t>
  </si>
  <si>
    <t>7.4 kW
11 kW
22 kW</t>
  </si>
  <si>
    <t>7.4 kW
22 kW</t>
  </si>
  <si>
    <t xml:space="preserve">7.4 kW
22 kW </t>
  </si>
  <si>
    <t>7.2 kW</t>
  </si>
  <si>
    <t>7.4 kW</t>
  </si>
  <si>
    <t>7-22kW</t>
  </si>
  <si>
    <t>7.4 kW
7.4 kW
22 kW
22 kW</t>
  </si>
  <si>
    <t>22 kW</t>
  </si>
  <si>
    <t>7 kW
11 kW
22 kW</t>
  </si>
  <si>
    <t xml:space="preserve">7 kW 
22 kW </t>
  </si>
  <si>
    <t>11 kW
22 kW</t>
  </si>
  <si>
    <t>7.6 kW
22 kW</t>
  </si>
  <si>
    <t>7.4 kW
11 kW</t>
  </si>
  <si>
    <t>7kW
22kW</t>
  </si>
  <si>
    <t xml:space="preserve">7.4 kW
11kW 
22kW </t>
  </si>
  <si>
    <t>22kW</t>
  </si>
  <si>
    <t>7kW
11kW
22kW</t>
  </si>
  <si>
    <t>7.4kW
22 kW</t>
  </si>
  <si>
    <t>Rated current</t>
  </si>
  <si>
    <t>32 A
16 A</t>
  </si>
  <si>
    <t xml:space="preserve">32A max
32A max
</t>
  </si>
  <si>
    <t>32A
16A
32A</t>
  </si>
  <si>
    <t>32A
32A</t>
  </si>
  <si>
    <t>32 A
32 A</t>
  </si>
  <si>
    <t>32 A</t>
  </si>
  <si>
    <t>32A</t>
  </si>
  <si>
    <t>32 A
32 A
32 A
32 A</t>
  </si>
  <si>
    <t>6-32 A</t>
  </si>
  <si>
    <t>32 A
16 A
32 A</t>
  </si>
  <si>
    <t>32A
32 A</t>
  </si>
  <si>
    <t>32A
16 A
32 A</t>
  </si>
  <si>
    <t>16 A
32 A</t>
  </si>
  <si>
    <t>32 A
 32 A</t>
  </si>
  <si>
    <t>Country of manufacture</t>
  </si>
  <si>
    <t>China</t>
  </si>
  <si>
    <t>United Kingdom</t>
  </si>
  <si>
    <t>Italy</t>
  </si>
  <si>
    <t>Spain</t>
  </si>
  <si>
    <t>TBD</t>
  </si>
  <si>
    <t>New Zealand</t>
  </si>
  <si>
    <t>Australia</t>
  </si>
  <si>
    <t>Europe / Poland</t>
  </si>
  <si>
    <t>Austria</t>
  </si>
  <si>
    <t>Belgium</t>
  </si>
  <si>
    <t>Taiwan</t>
  </si>
  <si>
    <t>Lithuania</t>
  </si>
  <si>
    <t>Netherlands</t>
  </si>
  <si>
    <t>Europe - TBD</t>
  </si>
  <si>
    <t>Germany</t>
  </si>
  <si>
    <t>Enclosure dimensions</t>
  </si>
  <si>
    <t>345 x 155 x 110 mm</t>
  </si>
  <si>
    <t>439 x 282 x 122mm</t>
  </si>
  <si>
    <t>320 x 195 x 110 mm</t>
  </si>
  <si>
    <t>200 x 335 x 315 mm</t>
  </si>
  <si>
    <t xml:space="preserve">218 x 371 x 167 mm </t>
  </si>
  <si>
    <t>175mm x 125mm x 125mm</t>
  </si>
  <si>
    <t>360mm x 165mm x 155mm</t>
  </si>
  <si>
    <t>286 x 185 x 66 mm</t>
  </si>
  <si>
    <t>380 x 100mm</t>
  </si>
  <si>
    <t>400mm x 300mm x 145mm</t>
  </si>
  <si>
    <t>275 mm x 480 mm x 140 mm</t>
  </si>
  <si>
    <t>155 x 110 x 260 mm</t>
  </si>
  <si>
    <t>208 × 450 × 150</t>
  </si>
  <si>
    <t>380 x 180 x 130 mm</t>
  </si>
  <si>
    <t>516 x 240 x 166 mm</t>
  </si>
  <si>
    <t>269 x 360 x 146 mm</t>
  </si>
  <si>
    <t>295 x 195 x 65 mm</t>
  </si>
  <si>
    <t xml:space="preserve">230mm x 150mm x 140mm </t>
  </si>
  <si>
    <t>235 x 370 x 115 mm</t>
  </si>
  <si>
    <t>409 x 282 x 148 mm</t>
  </si>
  <si>
    <t>300 × 300 × 110 mm</t>
  </si>
  <si>
    <t>309 x 190 x 154 mm</t>
  </si>
  <si>
    <t>380mm x 250mm x 140mm</t>
  </si>
  <si>
    <t>368 x 168 x 215 mm</t>
  </si>
  <si>
    <t>170 mm x 341 mm x 94 mm</t>
  </si>
  <si>
    <t>390 x 300 x 150 mm</t>
  </si>
  <si>
    <t>166 x 163 x 82 mm</t>
  </si>
  <si>
    <t>350 x 350 x 150 mm</t>
  </si>
  <si>
    <t>268 x 433 x 150 mm</t>
  </si>
  <si>
    <t>169 x 380 x 151 mm</t>
  </si>
  <si>
    <t>Weight</t>
  </si>
  <si>
    <t>6.8 kg</t>
  </si>
  <si>
    <t>5.5 kg</t>
  </si>
  <si>
    <t>6.5 kg</t>
  </si>
  <si>
    <t>4 kg</t>
  </si>
  <si>
    <t>3.8 kg</t>
  </si>
  <si>
    <t>1.3 kg</t>
  </si>
  <si>
    <t>2.3 kg</t>
  </si>
  <si>
    <t>2.9 kg</t>
  </si>
  <si>
    <t>9.8 kg inc cable</t>
  </si>
  <si>
    <t>8.5 kg</t>
  </si>
  <si>
    <t xml:space="preserve">2 kg </t>
  </si>
  <si>
    <t>6 kg</t>
  </si>
  <si>
    <t>3 kg</t>
  </si>
  <si>
    <t>7.8 kg</t>
  </si>
  <si>
    <t>7.6 kg</t>
  </si>
  <si>
    <t>8 kg</t>
  </si>
  <si>
    <t>1.5 kg</t>
  </si>
  <si>
    <t>6.2 kg</t>
  </si>
  <si>
    <t>4.5 kg</t>
  </si>
  <si>
    <t>9.8 kg</t>
  </si>
  <si>
    <t>2.85 kg</t>
  </si>
  <si>
    <t>6.5kg</t>
  </si>
  <si>
    <t>2.8 kg</t>
  </si>
  <si>
    <t>2 kg</t>
  </si>
  <si>
    <t>20 kg</t>
  </si>
  <si>
    <t>5.1 kg</t>
  </si>
  <si>
    <t>9 kg</t>
  </si>
  <si>
    <t>PIN/physical lock?</t>
  </si>
  <si>
    <t>No</t>
  </si>
  <si>
    <t>Yes</t>
  </si>
  <si>
    <t>Via mobile phone bluetooth app</t>
  </si>
  <si>
    <t>Lock via app/VID to authorised user</t>
  </si>
  <si>
    <t>Optional</t>
  </si>
  <si>
    <t>Card authorisation</t>
  </si>
  <si>
    <t>RFID on "Value" and "Advanced" models</t>
  </si>
  <si>
    <t>Multi-user support</t>
  </si>
  <si>
    <t>Yes (RFID card)</t>
  </si>
  <si>
    <t>Yes (Super-user can create multiple user profiles for different people)</t>
  </si>
  <si>
    <t>On "Advanced" model</t>
  </si>
  <si>
    <t>Charge cable length</t>
  </si>
  <si>
    <t>7.3 meters</t>
  </si>
  <si>
    <t>6.5 meters</t>
  </si>
  <si>
    <t>5m or 7.6m</t>
  </si>
  <si>
    <t>5 meters</t>
  </si>
  <si>
    <t>N/A</t>
  </si>
  <si>
    <t>5 meter</t>
  </si>
  <si>
    <t>5 or 6 meters</t>
  </si>
  <si>
    <t>6 meters</t>
  </si>
  <si>
    <t>Untethered</t>
  </si>
  <si>
    <t>4m (single phase) 4m/7.5m (three phase)</t>
  </si>
  <si>
    <t>5m</t>
  </si>
  <si>
    <t>8 meters</t>
  </si>
  <si>
    <t>7.6 m</t>
  </si>
  <si>
    <t>6m default</t>
  </si>
  <si>
    <t>5 meters (optional 7 meters)</t>
  </si>
  <si>
    <t>5m, 7m, 10m</t>
  </si>
  <si>
    <t>Display</t>
  </si>
  <si>
    <t>LED colour status</t>
  </si>
  <si>
    <t>Yes – LED charging status bar</t>
  </si>
  <si>
    <t>LEDs</t>
  </si>
  <si>
    <t>Yes - charging indicator</t>
  </si>
  <si>
    <t>Standby power consumption</t>
  </si>
  <si>
    <t>&lt; 5W</t>
  </si>
  <si>
    <t>3W</t>
  </si>
  <si>
    <t>4W</t>
  </si>
  <si>
    <t>&lt; 2.6 W</t>
  </si>
  <si>
    <t>&lt; 2W</t>
  </si>
  <si>
    <t>&lt; 8W</t>
  </si>
  <si>
    <t>2W</t>
  </si>
  <si>
    <t>5W</t>
  </si>
  <si>
    <t>Charging modes</t>
  </si>
  <si>
    <t>Fast, scheduled</t>
  </si>
  <si>
    <t>3 mode - Eco, Eco+, Fast</t>
  </si>
  <si>
    <t>Solar-only, fast</t>
  </si>
  <si>
    <t>Fast</t>
  </si>
  <si>
    <t>Solar-only, Solar with Grid Fallback, Fast and Dynamic Load Balancing</t>
  </si>
  <si>
    <t>Solar/Fast/Dynamic load balancing</t>
  </si>
  <si>
    <t>Eco Mode, Next-Trip Mode (both use Solar Surplus), Time Scheduler</t>
  </si>
  <si>
    <t>Fast charge, charging from PV only and charging from PV &amp; Battery only.</t>
  </si>
  <si>
    <t>Dynamic Load Balancing &amp; Solar Compatible</t>
  </si>
  <si>
    <t>Solar-only, scheduled, fast</t>
  </si>
  <si>
    <t>Smart schedules, excess solar charging</t>
  </si>
  <si>
    <t>Solar/Fast</t>
  </si>
  <si>
    <t>Full Speed, Solar Optimised, Hybrid</t>
  </si>
  <si>
    <t>Solar/Dynamic load balancing</t>
  </si>
  <si>
    <t>Manual mode/Automatic mode</t>
  </si>
  <si>
    <t>Power boost, Eco-smart, Eco-mode</t>
  </si>
  <si>
    <t>Multiple - see datasheet</t>
  </si>
  <si>
    <t>Solar Smart Charging</t>
  </si>
  <si>
    <t xml:space="preserve">Yes </t>
  </si>
  <si>
    <t>Yes (extra cost)</t>
  </si>
  <si>
    <t>Yes - only if paired with a Goodwe inverter</t>
  </si>
  <si>
    <t>On "Value" and "Advanced" models</t>
  </si>
  <si>
    <t>Internet connection?</t>
  </si>
  <si>
    <t>App control</t>
  </si>
  <si>
    <t>3 to 1 phase smart switching</t>
  </si>
  <si>
    <t>Not yet - hardware upgrade due Q2 2024</t>
  </si>
  <si>
    <t>OCPP1.6 compatible?</t>
  </si>
  <si>
    <t>Yes (upgradable to 2.0)</t>
  </si>
  <si>
    <t>Yes (FutureNet models only)</t>
  </si>
  <si>
    <t>Yes (Smart variants only)</t>
  </si>
  <si>
    <t>Not yet - software update due 'soon'</t>
  </si>
  <si>
    <t>IP rating</t>
  </si>
  <si>
    <t>IP 55</t>
  </si>
  <si>
    <t>IP 65</t>
  </si>
  <si>
    <t>IP 54</t>
  </si>
  <si>
    <t>IP 66</t>
  </si>
  <si>
    <t>IP54</t>
  </si>
  <si>
    <t>IP 44</t>
  </si>
  <si>
    <t>IP55</t>
  </si>
  <si>
    <t>Operating temperature</t>
  </si>
  <si>
    <t>-30 °C to 50 °C</t>
  </si>
  <si>
    <t>-25°C to +40°C</t>
  </si>
  <si>
    <t>-35 - +50 °C</t>
  </si>
  <si>
    <t>5 °C to +45 ºC</t>
  </si>
  <si>
    <t>-30 ºC to +50 ºC</t>
  </si>
  <si>
    <t>-10 °C to 50 °C</t>
  </si>
  <si>
    <t>-25°C to 55°C</t>
  </si>
  <si>
    <t>-25 °C to 50 °C</t>
  </si>
  <si>
    <t xml:space="preserve">-30 ºC to +70 ºC
</t>
  </si>
  <si>
    <t>-25 ºC to +40 ºC</t>
  </si>
  <si>
    <t>-30 ~ +50 C</t>
  </si>
  <si>
    <t>0 ºC to +50 ºC</t>
  </si>
  <si>
    <t xml:space="preserve">-25 °C to +40 °C </t>
  </si>
  <si>
    <t>-30 ºC to 50 ºC</t>
  </si>
  <si>
    <t>-25°C to 50°C</t>
  </si>
  <si>
    <t>-30°C to +50°C</t>
  </si>
  <si>
    <t xml:space="preserve"> -30 ºC to 50 ºC</t>
  </si>
  <si>
    <t>-25 °C to 40 °C</t>
  </si>
  <si>
    <t xml:space="preserve">-30~50°C </t>
  </si>
  <si>
    <t xml:space="preserve">-30 ºC to +55 ºC
</t>
  </si>
  <si>
    <t>-25-55 C</t>
  </si>
  <si>
    <t>-30ºC - +50ºC</t>
  </si>
  <si>
    <t>-25 - +50 °C</t>
  </si>
  <si>
    <t>-25 ºC to 50 ºC</t>
  </si>
  <si>
    <t>-25 ºC to 40 ºC</t>
  </si>
  <si>
    <t>-30 °C to +50 °C</t>
  </si>
  <si>
    <t>-25°C - +55°C</t>
  </si>
  <si>
    <t>Bi-directional?</t>
  </si>
  <si>
    <t>Warranty (years)</t>
  </si>
  <si>
    <t>4 years</t>
  </si>
  <si>
    <t>3 years</t>
  </si>
  <si>
    <t>2 years</t>
  </si>
  <si>
    <t>3 years from installation date</t>
  </si>
  <si>
    <t>5 years</t>
  </si>
  <si>
    <t>Notes</t>
  </si>
  <si>
    <t>Free Evnex Residential App, Carbon Tracking, Electricity Tariff Setting, Charging Session History, and Charging Schedule.</t>
  </si>
  <si>
    <t>Free "Home" app for stop/start/restart, tariff selection and historical charging data</t>
  </si>
  <si>
    <t>If you have a SolarEdge Genesis inverter, you need to pay $300 to unlock the "Genesis Enhancement Pack" before this charger can be used as part of your system.</t>
  </si>
  <si>
    <t>Available both tethered and untethered</t>
  </si>
  <si>
    <t>Datasheet Supplied?</t>
  </si>
  <si>
    <t>Warranty Supplied?</t>
  </si>
  <si>
    <t>More information on brand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</si>
</sst>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doubl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9d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center" textRotation="0" wrapText="true" shrinkToFit="false"/>
    </xf>
    <xf xfId="0" fontId="1" numFmtId="0" fillId="2" borderId="0" applyFont="1" applyNumberFormat="0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tesla-logo1.png"/><Relationship Id="rId2" Type="http://schemas.openxmlformats.org/officeDocument/2006/relationships/image" Target="../media/myenergi-logo2.png"/><Relationship Id="rId3" Type="http://schemas.openxmlformats.org/officeDocument/2006/relationships/image" Target="../media/abb-logo3.png"/><Relationship Id="rId4" Type="http://schemas.openxmlformats.org/officeDocument/2006/relationships/image" Target="../media/circontrol-logo4.png"/><Relationship Id="rId5" Type="http://schemas.openxmlformats.org/officeDocument/2006/relationships/image" Target="../media/circontrol-logo5.png"/><Relationship Id="rId6" Type="http://schemas.openxmlformats.org/officeDocument/2006/relationships/image" Target="../media/delta-logo6.png"/><Relationship Id="rId7" Type="http://schemas.openxmlformats.org/officeDocument/2006/relationships/image" Target="../media/delta-logo7.png"/><Relationship Id="rId8" Type="http://schemas.openxmlformats.org/officeDocument/2006/relationships/image" Target="../media/eo-logo-28.png"/><Relationship Id="rId9" Type="http://schemas.openxmlformats.org/officeDocument/2006/relationships/image" Target="../media/eo-logo-29.png"/><Relationship Id="rId10" Type="http://schemas.openxmlformats.org/officeDocument/2006/relationships/image" Target="../media/evnex-logo-210.png"/><Relationship Id="rId11" Type="http://schemas.openxmlformats.org/officeDocument/2006/relationships/image" Target="../media/evos-logo11.png"/><Relationship Id="rId12" Type="http://schemas.openxmlformats.org/officeDocument/2006/relationships/image" Target="../media/evtek-logo12.jpg"/><Relationship Id="rId13" Type="http://schemas.openxmlformats.org/officeDocument/2006/relationships/image" Target="../media/fimer-logo13.png"/><Relationship Id="rId14" Type="http://schemas.openxmlformats.org/officeDocument/2006/relationships/image" Target="../media/fronius-logo14.png"/><Relationship Id="rId15" Type="http://schemas.openxmlformats.org/officeDocument/2006/relationships/image" Target="../media/goodwe-logo15.png"/><Relationship Id="rId16" Type="http://schemas.openxmlformats.org/officeDocument/2006/relationships/image" Target="../media/jetcharge16.jpg"/><Relationship Id="rId17" Type="http://schemas.openxmlformats.org/officeDocument/2006/relationships/image" Target="../media/keba-logo17.jpg"/><Relationship Id="rId18" Type="http://schemas.openxmlformats.org/officeDocument/2006/relationships/image" Target="../media/keba-logo18.jpg"/><Relationship Id="rId19" Type="http://schemas.openxmlformats.org/officeDocument/2006/relationships/image" Target="../media/keba-logo19.jpg"/><Relationship Id="rId20" Type="http://schemas.openxmlformats.org/officeDocument/2006/relationships/image" Target="../media/ocular20.jpg"/><Relationship Id="rId21" Type="http://schemas.openxmlformats.org/officeDocument/2006/relationships/image" Target="../media/ocular21.jpg"/><Relationship Id="rId22" Type="http://schemas.openxmlformats.org/officeDocument/2006/relationships/image" Target="../media/ohme-logo22.png"/><Relationship Id="rId23" Type="http://schemas.openxmlformats.org/officeDocument/2006/relationships/image" Target="../media/scame-logo23.png"/><Relationship Id="rId24" Type="http://schemas.openxmlformats.org/officeDocument/2006/relationships/image" Target="../media/schneider-logo24.jpg"/><Relationship Id="rId25" Type="http://schemas.openxmlformats.org/officeDocument/2006/relationships/image" Target="../media/logo-smappee-225.png"/><Relationship Id="rId26" Type="http://schemas.openxmlformats.org/officeDocument/2006/relationships/image" Target="../media/solaredge-logo26.png"/><Relationship Id="rId27" Type="http://schemas.openxmlformats.org/officeDocument/2006/relationships/image" Target="../media/solis-ev-logo27.jpg"/><Relationship Id="rId28" Type="http://schemas.openxmlformats.org/officeDocument/2006/relationships/image" Target="../media/soltaro-logo28.jpg"/><Relationship Id="rId29" Type="http://schemas.openxmlformats.org/officeDocument/2006/relationships/image" Target="../media/teltonika-energy-logo29.png"/><Relationship Id="rId30" Type="http://schemas.openxmlformats.org/officeDocument/2006/relationships/image" Target="../media/victron-130.png"/><Relationship Id="rId31" Type="http://schemas.openxmlformats.org/officeDocument/2006/relationships/image" Target="../media/wallbox-logo31.jpg"/><Relationship Id="rId32" Type="http://schemas.openxmlformats.org/officeDocument/2006/relationships/image" Target="../media/wallbox-logo32.jpg"/><Relationship Id="rId33" Type="http://schemas.openxmlformats.org/officeDocument/2006/relationships/image" Target="../media/weidmuller-logo33.png"/><Relationship Id="rId34" Type="http://schemas.openxmlformats.org/officeDocument/2006/relationships/image" Target="../media/zj-beny-logo34.png"/><Relationship Id="rId35" Type="http://schemas.openxmlformats.org/officeDocument/2006/relationships/image" Target="../media/tesla-gen335.jpg"/><Relationship Id="rId36" Type="http://schemas.openxmlformats.org/officeDocument/2006/relationships/image" Target="../media/zappi36.jpg"/><Relationship Id="rId37" Type="http://schemas.openxmlformats.org/officeDocument/2006/relationships/image" Target="../media/abb-terra-wallbox37.png"/><Relationship Id="rId38" Type="http://schemas.openxmlformats.org/officeDocument/2006/relationships/image" Target="../media/circontrol-enext38.png"/><Relationship Id="rId39" Type="http://schemas.openxmlformats.org/officeDocument/2006/relationships/image" Target="../media/enext-elite39.png"/><Relationship Id="rId40" Type="http://schemas.openxmlformats.org/officeDocument/2006/relationships/image" Target="../media/delta-ac-max40.jpg"/><Relationship Id="rId41" Type="http://schemas.openxmlformats.org/officeDocument/2006/relationships/image" Target="../media/delta-ac-max41.jpg"/><Relationship Id="rId42" Type="http://schemas.openxmlformats.org/officeDocument/2006/relationships/image" Target="../media/eo-mini-pro42.jpg"/><Relationship Id="rId43" Type="http://schemas.openxmlformats.org/officeDocument/2006/relationships/image" Target="../media/eo-basic43.jpg"/><Relationship Id="rId44" Type="http://schemas.openxmlformats.org/officeDocument/2006/relationships/image" Target="../media/evnex-e244.png"/><Relationship Id="rId45" Type="http://schemas.openxmlformats.org/officeDocument/2006/relationships/image" Target="../media/evos-fleet-home2245.png"/><Relationship Id="rId46" Type="http://schemas.openxmlformats.org/officeDocument/2006/relationships/image" Target="../media/evtek-new46.png"/><Relationship Id="rId47" Type="http://schemas.openxmlformats.org/officeDocument/2006/relationships/image" Target="../media/fimer-flexa-ac-wallbox47.jpg"/><Relationship Id="rId48" Type="http://schemas.openxmlformats.org/officeDocument/2006/relationships/image" Target="../media/fronius-wattpilot48.png"/><Relationship Id="rId49" Type="http://schemas.openxmlformats.org/officeDocument/2006/relationships/image" Target="../media/goodwe-hca49.png"/><Relationship Id="rId50" Type="http://schemas.openxmlformats.org/officeDocument/2006/relationships/image" Target="../media/jetcharge-chargemate50.jpg"/><Relationship Id="rId51" Type="http://schemas.openxmlformats.org/officeDocument/2006/relationships/image" Target="../media/keba-p3051.jpg"/><Relationship Id="rId52" Type="http://schemas.openxmlformats.org/officeDocument/2006/relationships/image" Target="../media/keba-p3052.jpg"/><Relationship Id="rId53" Type="http://schemas.openxmlformats.org/officeDocument/2006/relationships/image" Target="../media/keba-p3053.jpg"/><Relationship Id="rId54" Type="http://schemas.openxmlformats.org/officeDocument/2006/relationships/image" Target="../media/ocular-iq-wallbox54.jpg"/><Relationship Id="rId55" Type="http://schemas.openxmlformats.org/officeDocument/2006/relationships/image" Target="../media/ocular-home55.jpg"/><Relationship Id="rId56" Type="http://schemas.openxmlformats.org/officeDocument/2006/relationships/image" Target="../media/ohme-epod56.png"/><Relationship Id="rId57" Type="http://schemas.openxmlformats.org/officeDocument/2006/relationships/image" Target="../media/scame-ev-charger57.png"/><Relationship Id="rId58" Type="http://schemas.openxmlformats.org/officeDocument/2006/relationships/image" Target="../media/EVlink-home58.png"/><Relationship Id="rId59" Type="http://schemas.openxmlformats.org/officeDocument/2006/relationships/image" Target="../media/smappee59.jpg"/><Relationship Id="rId60" Type="http://schemas.openxmlformats.org/officeDocument/2006/relationships/image" Target="../media/solaredge-ev-charger60.jpg"/><Relationship Id="rId61" Type="http://schemas.openxmlformats.org/officeDocument/2006/relationships/image" Target="../media/solis-ev-link61.jpg"/><Relationship Id="rId62" Type="http://schemas.openxmlformats.org/officeDocument/2006/relationships/image" Target="../media/soltaro-ev-charger62.png"/><Relationship Id="rId63" Type="http://schemas.openxmlformats.org/officeDocument/2006/relationships/image" Target="../media/teltocharge63.png"/><Relationship Id="rId64" Type="http://schemas.openxmlformats.org/officeDocument/2006/relationships/image" Target="../media/victron64.jpg"/><Relationship Id="rId65" Type="http://schemas.openxmlformats.org/officeDocument/2006/relationships/image" Target="../media/wallbox-pulsar-plus65.jpg"/><Relationship Id="rId66" Type="http://schemas.openxmlformats.org/officeDocument/2006/relationships/image" Target="../media/quasar-wallbox66.png"/><Relationship Id="rId67" Type="http://schemas.openxmlformats.org/officeDocument/2006/relationships/image" Target="../media/weidmuller67.png"/><Relationship Id="rId68" Type="http://schemas.openxmlformats.org/officeDocument/2006/relationships/image" Target="../media/zj-beny-charger6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704850</xdr:colOff>
      <xdr:row>2</xdr:row>
      <xdr:rowOff>1047750</xdr:rowOff>
    </xdr:from>
    <xdr:ext cx="1190625" cy="695325"/>
    <xdr:pic>
      <xdr:nvPicPr>
        <xdr:cNvPr id="1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704850</xdr:colOff>
      <xdr:row>2</xdr:row>
      <xdr:rowOff>1047750</xdr:rowOff>
    </xdr:from>
    <xdr:ext cx="1190625" cy="695325"/>
    <xdr:pic>
      <xdr:nvPicPr>
        <xdr:cNvPr id="2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704850</xdr:colOff>
      <xdr:row>2</xdr:row>
      <xdr:rowOff>1047750</xdr:rowOff>
    </xdr:from>
    <xdr:ext cx="1190625" cy="695325"/>
    <xdr:pic>
      <xdr:nvPicPr>
        <xdr:cNvPr id="3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704850</xdr:colOff>
      <xdr:row>2</xdr:row>
      <xdr:rowOff>1047750</xdr:rowOff>
    </xdr:from>
    <xdr:ext cx="1190625" cy="695325"/>
    <xdr:pic>
      <xdr:nvPicPr>
        <xdr:cNvPr id="4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</xdr:col>
      <xdr:colOff>704850</xdr:colOff>
      <xdr:row>2</xdr:row>
      <xdr:rowOff>1047750</xdr:rowOff>
    </xdr:from>
    <xdr:ext cx="1190625" cy="695325"/>
    <xdr:pic>
      <xdr:nvPicPr>
        <xdr:cNvPr id="5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6</xdr:col>
      <xdr:colOff>704850</xdr:colOff>
      <xdr:row>2</xdr:row>
      <xdr:rowOff>1047750</xdr:rowOff>
    </xdr:from>
    <xdr:ext cx="1190625" cy="695325"/>
    <xdr:pic>
      <xdr:nvPicPr>
        <xdr:cNvPr id="6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7</xdr:col>
      <xdr:colOff>704850</xdr:colOff>
      <xdr:row>2</xdr:row>
      <xdr:rowOff>1047750</xdr:rowOff>
    </xdr:from>
    <xdr:ext cx="1190625" cy="695325"/>
    <xdr:pic>
      <xdr:nvPicPr>
        <xdr:cNvPr id="7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8</xdr:col>
      <xdr:colOff>704850</xdr:colOff>
      <xdr:row>2</xdr:row>
      <xdr:rowOff>1047750</xdr:rowOff>
    </xdr:from>
    <xdr:ext cx="1190625" cy="695325"/>
    <xdr:pic>
      <xdr:nvPicPr>
        <xdr:cNvPr id="8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9</xdr:col>
      <xdr:colOff>704850</xdr:colOff>
      <xdr:row>2</xdr:row>
      <xdr:rowOff>1047750</xdr:rowOff>
    </xdr:from>
    <xdr:ext cx="1190625" cy="695325"/>
    <xdr:pic>
      <xdr:nvPicPr>
        <xdr:cNvPr id="9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10</xdr:col>
      <xdr:colOff>704850</xdr:colOff>
      <xdr:row>2</xdr:row>
      <xdr:rowOff>1047750</xdr:rowOff>
    </xdr:from>
    <xdr:ext cx="1190625" cy="695325"/>
    <xdr:pic>
      <xdr:nvPicPr>
        <xdr:cNvPr id="10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11</xdr:col>
      <xdr:colOff>704850</xdr:colOff>
      <xdr:row>2</xdr:row>
      <xdr:rowOff>1047750</xdr:rowOff>
    </xdr:from>
    <xdr:ext cx="1190625" cy="695325"/>
    <xdr:pic>
      <xdr:nvPicPr>
        <xdr:cNvPr id="11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12</xdr:col>
      <xdr:colOff>704850</xdr:colOff>
      <xdr:row>2</xdr:row>
      <xdr:rowOff>1047750</xdr:rowOff>
    </xdr:from>
    <xdr:ext cx="1190625" cy="695325"/>
    <xdr:pic>
      <xdr:nvPicPr>
        <xdr:cNvPr id="12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13</xdr:col>
      <xdr:colOff>704850</xdr:colOff>
      <xdr:row>2</xdr:row>
      <xdr:rowOff>1047750</xdr:rowOff>
    </xdr:from>
    <xdr:ext cx="1190625" cy="695325"/>
    <xdr:pic>
      <xdr:nvPicPr>
        <xdr:cNvPr id="13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704850</xdr:colOff>
      <xdr:row>2</xdr:row>
      <xdr:rowOff>1047750</xdr:rowOff>
    </xdr:from>
    <xdr:ext cx="1190625" cy="695325"/>
    <xdr:pic>
      <xdr:nvPicPr>
        <xdr:cNvPr id="14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15</xdr:col>
      <xdr:colOff>704850</xdr:colOff>
      <xdr:row>2</xdr:row>
      <xdr:rowOff>1047750</xdr:rowOff>
    </xdr:from>
    <xdr:ext cx="1190625" cy="695325"/>
    <xdr:pic>
      <xdr:nvPicPr>
        <xdr:cNvPr id="15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704850</xdr:colOff>
      <xdr:row>2</xdr:row>
      <xdr:rowOff>1047750</xdr:rowOff>
    </xdr:from>
    <xdr:ext cx="1190625" cy="695325"/>
    <xdr:pic>
      <xdr:nvPicPr>
        <xdr:cNvPr id="16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17</xdr:col>
      <xdr:colOff>704850</xdr:colOff>
      <xdr:row>2</xdr:row>
      <xdr:rowOff>1047750</xdr:rowOff>
    </xdr:from>
    <xdr:ext cx="1190625" cy="695325"/>
    <xdr:pic>
      <xdr:nvPicPr>
        <xdr:cNvPr id="17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18</xdr:col>
      <xdr:colOff>704850</xdr:colOff>
      <xdr:row>2</xdr:row>
      <xdr:rowOff>1047750</xdr:rowOff>
    </xdr:from>
    <xdr:ext cx="1190625" cy="695325"/>
    <xdr:pic>
      <xdr:nvPicPr>
        <xdr:cNvPr id="18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19</xdr:col>
      <xdr:colOff>704850</xdr:colOff>
      <xdr:row>2</xdr:row>
      <xdr:rowOff>1047750</xdr:rowOff>
    </xdr:from>
    <xdr:ext cx="1190625" cy="695325"/>
    <xdr:pic>
      <xdr:nvPicPr>
        <xdr:cNvPr id="19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20</xdr:col>
      <xdr:colOff>704850</xdr:colOff>
      <xdr:row>2</xdr:row>
      <xdr:rowOff>1047750</xdr:rowOff>
    </xdr:from>
    <xdr:ext cx="1190625" cy="695325"/>
    <xdr:pic>
      <xdr:nvPicPr>
        <xdr:cNvPr id="20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21</xdr:col>
      <xdr:colOff>704850</xdr:colOff>
      <xdr:row>2</xdr:row>
      <xdr:rowOff>1047750</xdr:rowOff>
    </xdr:from>
    <xdr:ext cx="1190625" cy="695325"/>
    <xdr:pic>
      <xdr:nvPicPr>
        <xdr:cNvPr id="21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22</xdr:col>
      <xdr:colOff>704850</xdr:colOff>
      <xdr:row>2</xdr:row>
      <xdr:rowOff>1047750</xdr:rowOff>
    </xdr:from>
    <xdr:ext cx="1190625" cy="695325"/>
    <xdr:pic>
      <xdr:nvPicPr>
        <xdr:cNvPr id="22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23</xdr:col>
      <xdr:colOff>704850</xdr:colOff>
      <xdr:row>2</xdr:row>
      <xdr:rowOff>1047750</xdr:rowOff>
    </xdr:from>
    <xdr:ext cx="1190625" cy="695325"/>
    <xdr:pic>
      <xdr:nvPicPr>
        <xdr:cNvPr id="23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24</xdr:col>
      <xdr:colOff>704850</xdr:colOff>
      <xdr:row>2</xdr:row>
      <xdr:rowOff>1047750</xdr:rowOff>
    </xdr:from>
    <xdr:ext cx="1190625" cy="695325"/>
    <xdr:pic>
      <xdr:nvPicPr>
        <xdr:cNvPr id="24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25</xdr:col>
      <xdr:colOff>704850</xdr:colOff>
      <xdr:row>2</xdr:row>
      <xdr:rowOff>1047750</xdr:rowOff>
    </xdr:from>
    <xdr:ext cx="1190625" cy="695325"/>
    <xdr:pic>
      <xdr:nvPicPr>
        <xdr:cNvPr id="25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26</xdr:col>
      <xdr:colOff>704850</xdr:colOff>
      <xdr:row>2</xdr:row>
      <xdr:rowOff>1047750</xdr:rowOff>
    </xdr:from>
    <xdr:ext cx="1190625" cy="695325"/>
    <xdr:pic>
      <xdr:nvPicPr>
        <xdr:cNvPr id="26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27</xdr:col>
      <xdr:colOff>704850</xdr:colOff>
      <xdr:row>2</xdr:row>
      <xdr:rowOff>1047750</xdr:rowOff>
    </xdr:from>
    <xdr:ext cx="1190625" cy="695325"/>
    <xdr:pic>
      <xdr:nvPicPr>
        <xdr:cNvPr id="27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28</xdr:col>
      <xdr:colOff>704850</xdr:colOff>
      <xdr:row>2</xdr:row>
      <xdr:rowOff>1047750</xdr:rowOff>
    </xdr:from>
    <xdr:ext cx="1190625" cy="695325"/>
    <xdr:pic>
      <xdr:nvPicPr>
        <xdr:cNvPr id="28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29</xdr:col>
      <xdr:colOff>704850</xdr:colOff>
      <xdr:row>2</xdr:row>
      <xdr:rowOff>1047750</xdr:rowOff>
    </xdr:from>
    <xdr:ext cx="1190625" cy="695325"/>
    <xdr:pic>
      <xdr:nvPicPr>
        <xdr:cNvPr id="29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30</xdr:col>
      <xdr:colOff>704850</xdr:colOff>
      <xdr:row>2</xdr:row>
      <xdr:rowOff>1047750</xdr:rowOff>
    </xdr:from>
    <xdr:ext cx="1190625" cy="695325"/>
    <xdr:pic>
      <xdr:nvPicPr>
        <xdr:cNvPr id="30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31</xdr:col>
      <xdr:colOff>704850</xdr:colOff>
      <xdr:row>2</xdr:row>
      <xdr:rowOff>1047750</xdr:rowOff>
    </xdr:from>
    <xdr:ext cx="1190625" cy="695325"/>
    <xdr:pic>
      <xdr:nvPicPr>
        <xdr:cNvPr id="31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704850</xdr:colOff>
      <xdr:row>2</xdr:row>
      <xdr:rowOff>1047750</xdr:rowOff>
    </xdr:from>
    <xdr:ext cx="1190625" cy="695325"/>
    <xdr:pic>
      <xdr:nvPicPr>
        <xdr:cNvPr id="32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33</xdr:col>
      <xdr:colOff>704850</xdr:colOff>
      <xdr:row>2</xdr:row>
      <xdr:rowOff>1047750</xdr:rowOff>
    </xdr:from>
    <xdr:ext cx="1190625" cy="695325"/>
    <xdr:pic>
      <xdr:nvPicPr>
        <xdr:cNvPr id="33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34</xdr:col>
      <xdr:colOff>704850</xdr:colOff>
      <xdr:row>2</xdr:row>
      <xdr:rowOff>1047750</xdr:rowOff>
    </xdr:from>
    <xdr:ext cx="1190625" cy="695325"/>
    <xdr:pic>
      <xdr:nvPicPr>
        <xdr:cNvPr id="34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704850</xdr:colOff>
      <xdr:row>3</xdr:row>
      <xdr:rowOff>481013</xdr:rowOff>
    </xdr:from>
    <xdr:ext cx="1200150" cy="2047875"/>
    <xdr:pic>
      <xdr:nvPicPr>
        <xdr:cNvPr id="35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704850</xdr:colOff>
      <xdr:row>3</xdr:row>
      <xdr:rowOff>481013</xdr:rowOff>
    </xdr:from>
    <xdr:ext cx="1200150" cy="2047875"/>
    <xdr:pic>
      <xdr:nvPicPr>
        <xdr:cNvPr id="36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704850</xdr:colOff>
      <xdr:row>3</xdr:row>
      <xdr:rowOff>481013</xdr:rowOff>
    </xdr:from>
    <xdr:ext cx="1200150" cy="2047875"/>
    <xdr:pic>
      <xdr:nvPicPr>
        <xdr:cNvPr id="37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704850</xdr:colOff>
      <xdr:row>3</xdr:row>
      <xdr:rowOff>481013</xdr:rowOff>
    </xdr:from>
    <xdr:ext cx="1200150" cy="2047875"/>
    <xdr:pic>
      <xdr:nvPicPr>
        <xdr:cNvPr id="38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</xdr:col>
      <xdr:colOff>704850</xdr:colOff>
      <xdr:row>3</xdr:row>
      <xdr:rowOff>481013</xdr:rowOff>
    </xdr:from>
    <xdr:ext cx="1200150" cy="2047875"/>
    <xdr:pic>
      <xdr:nvPicPr>
        <xdr:cNvPr id="39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6</xdr:col>
      <xdr:colOff>704850</xdr:colOff>
      <xdr:row>3</xdr:row>
      <xdr:rowOff>481013</xdr:rowOff>
    </xdr:from>
    <xdr:ext cx="1200150" cy="2047875"/>
    <xdr:pic>
      <xdr:nvPicPr>
        <xdr:cNvPr id="40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7</xdr:col>
      <xdr:colOff>704850</xdr:colOff>
      <xdr:row>3</xdr:row>
      <xdr:rowOff>481013</xdr:rowOff>
    </xdr:from>
    <xdr:ext cx="1200150" cy="2047875"/>
    <xdr:pic>
      <xdr:nvPicPr>
        <xdr:cNvPr id="41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8</xdr:col>
      <xdr:colOff>704850</xdr:colOff>
      <xdr:row>3</xdr:row>
      <xdr:rowOff>481013</xdr:rowOff>
    </xdr:from>
    <xdr:ext cx="1200150" cy="2047875"/>
    <xdr:pic>
      <xdr:nvPicPr>
        <xdr:cNvPr id="42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9</xdr:col>
      <xdr:colOff>704850</xdr:colOff>
      <xdr:row>3</xdr:row>
      <xdr:rowOff>481013</xdr:rowOff>
    </xdr:from>
    <xdr:ext cx="1200150" cy="2047875"/>
    <xdr:pic>
      <xdr:nvPicPr>
        <xdr:cNvPr id="43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10</xdr:col>
      <xdr:colOff>704850</xdr:colOff>
      <xdr:row>3</xdr:row>
      <xdr:rowOff>481013</xdr:rowOff>
    </xdr:from>
    <xdr:ext cx="1200150" cy="2047875"/>
    <xdr:pic>
      <xdr:nvPicPr>
        <xdr:cNvPr id="44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11</xdr:col>
      <xdr:colOff>704850</xdr:colOff>
      <xdr:row>3</xdr:row>
      <xdr:rowOff>481013</xdr:rowOff>
    </xdr:from>
    <xdr:ext cx="1200150" cy="2047875"/>
    <xdr:pic>
      <xdr:nvPicPr>
        <xdr:cNvPr id="45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12</xdr:col>
      <xdr:colOff>704850</xdr:colOff>
      <xdr:row>3</xdr:row>
      <xdr:rowOff>481013</xdr:rowOff>
    </xdr:from>
    <xdr:ext cx="1200150" cy="2047875"/>
    <xdr:pic>
      <xdr:nvPicPr>
        <xdr:cNvPr id="46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13</xdr:col>
      <xdr:colOff>704850</xdr:colOff>
      <xdr:row>3</xdr:row>
      <xdr:rowOff>481013</xdr:rowOff>
    </xdr:from>
    <xdr:ext cx="1200150" cy="2047875"/>
    <xdr:pic>
      <xdr:nvPicPr>
        <xdr:cNvPr id="47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704850</xdr:colOff>
      <xdr:row>3</xdr:row>
      <xdr:rowOff>481013</xdr:rowOff>
    </xdr:from>
    <xdr:ext cx="1200150" cy="2047875"/>
    <xdr:pic>
      <xdr:nvPicPr>
        <xdr:cNvPr id="48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15</xdr:col>
      <xdr:colOff>704850</xdr:colOff>
      <xdr:row>3</xdr:row>
      <xdr:rowOff>481013</xdr:rowOff>
    </xdr:from>
    <xdr:ext cx="1200150" cy="2047875"/>
    <xdr:pic>
      <xdr:nvPicPr>
        <xdr:cNvPr id="49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704850</xdr:colOff>
      <xdr:row>3</xdr:row>
      <xdr:rowOff>481013</xdr:rowOff>
    </xdr:from>
    <xdr:ext cx="1200150" cy="2047875"/>
    <xdr:pic>
      <xdr:nvPicPr>
        <xdr:cNvPr id="50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17</xdr:col>
      <xdr:colOff>704850</xdr:colOff>
      <xdr:row>3</xdr:row>
      <xdr:rowOff>481013</xdr:rowOff>
    </xdr:from>
    <xdr:ext cx="1200150" cy="2047875"/>
    <xdr:pic>
      <xdr:nvPicPr>
        <xdr:cNvPr id="51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18</xdr:col>
      <xdr:colOff>704850</xdr:colOff>
      <xdr:row>3</xdr:row>
      <xdr:rowOff>481013</xdr:rowOff>
    </xdr:from>
    <xdr:ext cx="1200150" cy="2047875"/>
    <xdr:pic>
      <xdr:nvPicPr>
        <xdr:cNvPr id="52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19</xdr:col>
      <xdr:colOff>704850</xdr:colOff>
      <xdr:row>3</xdr:row>
      <xdr:rowOff>481013</xdr:rowOff>
    </xdr:from>
    <xdr:ext cx="1200150" cy="2047875"/>
    <xdr:pic>
      <xdr:nvPicPr>
        <xdr:cNvPr id="53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20</xdr:col>
      <xdr:colOff>704850</xdr:colOff>
      <xdr:row>3</xdr:row>
      <xdr:rowOff>481013</xdr:rowOff>
    </xdr:from>
    <xdr:ext cx="1200150" cy="2047875"/>
    <xdr:pic>
      <xdr:nvPicPr>
        <xdr:cNvPr id="54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21</xdr:col>
      <xdr:colOff>704850</xdr:colOff>
      <xdr:row>3</xdr:row>
      <xdr:rowOff>481013</xdr:rowOff>
    </xdr:from>
    <xdr:ext cx="1200150" cy="2047875"/>
    <xdr:pic>
      <xdr:nvPicPr>
        <xdr:cNvPr id="55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22</xdr:col>
      <xdr:colOff>704850</xdr:colOff>
      <xdr:row>3</xdr:row>
      <xdr:rowOff>481013</xdr:rowOff>
    </xdr:from>
    <xdr:ext cx="1200150" cy="2047875"/>
    <xdr:pic>
      <xdr:nvPicPr>
        <xdr:cNvPr id="56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23</xdr:col>
      <xdr:colOff>704850</xdr:colOff>
      <xdr:row>3</xdr:row>
      <xdr:rowOff>481013</xdr:rowOff>
    </xdr:from>
    <xdr:ext cx="1200150" cy="2047875"/>
    <xdr:pic>
      <xdr:nvPicPr>
        <xdr:cNvPr id="57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24</xdr:col>
      <xdr:colOff>704850</xdr:colOff>
      <xdr:row>3</xdr:row>
      <xdr:rowOff>481013</xdr:rowOff>
    </xdr:from>
    <xdr:ext cx="1200150" cy="2047875"/>
    <xdr:pic>
      <xdr:nvPicPr>
        <xdr:cNvPr id="58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25</xdr:col>
      <xdr:colOff>704850</xdr:colOff>
      <xdr:row>3</xdr:row>
      <xdr:rowOff>481013</xdr:rowOff>
    </xdr:from>
    <xdr:ext cx="1200150" cy="2047875"/>
    <xdr:pic>
      <xdr:nvPicPr>
        <xdr:cNvPr id="59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26</xdr:col>
      <xdr:colOff>704850</xdr:colOff>
      <xdr:row>3</xdr:row>
      <xdr:rowOff>481013</xdr:rowOff>
    </xdr:from>
    <xdr:ext cx="1200150" cy="2047875"/>
    <xdr:pic>
      <xdr:nvPicPr>
        <xdr:cNvPr id="60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27</xdr:col>
      <xdr:colOff>704850</xdr:colOff>
      <xdr:row>3</xdr:row>
      <xdr:rowOff>481013</xdr:rowOff>
    </xdr:from>
    <xdr:ext cx="1200150" cy="2047875"/>
    <xdr:pic>
      <xdr:nvPicPr>
        <xdr:cNvPr id="61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28</xdr:col>
      <xdr:colOff>704850</xdr:colOff>
      <xdr:row>3</xdr:row>
      <xdr:rowOff>481013</xdr:rowOff>
    </xdr:from>
    <xdr:ext cx="1200150" cy="2047875"/>
    <xdr:pic>
      <xdr:nvPicPr>
        <xdr:cNvPr id="62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29</xdr:col>
      <xdr:colOff>704850</xdr:colOff>
      <xdr:row>3</xdr:row>
      <xdr:rowOff>481013</xdr:rowOff>
    </xdr:from>
    <xdr:ext cx="1200150" cy="2047875"/>
    <xdr:pic>
      <xdr:nvPicPr>
        <xdr:cNvPr id="63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30</xdr:col>
      <xdr:colOff>704850</xdr:colOff>
      <xdr:row>3</xdr:row>
      <xdr:rowOff>481013</xdr:rowOff>
    </xdr:from>
    <xdr:ext cx="1200150" cy="2047875"/>
    <xdr:pic>
      <xdr:nvPicPr>
        <xdr:cNvPr id="64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31</xdr:col>
      <xdr:colOff>704850</xdr:colOff>
      <xdr:row>3</xdr:row>
      <xdr:rowOff>481013</xdr:rowOff>
    </xdr:from>
    <xdr:ext cx="1200150" cy="2047875"/>
    <xdr:pic>
      <xdr:nvPicPr>
        <xdr:cNvPr id="65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704850</xdr:colOff>
      <xdr:row>3</xdr:row>
      <xdr:rowOff>481013</xdr:rowOff>
    </xdr:from>
    <xdr:ext cx="1200150" cy="2047875"/>
    <xdr:pic>
      <xdr:nvPicPr>
        <xdr:cNvPr id="66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33</xdr:col>
      <xdr:colOff>704850</xdr:colOff>
      <xdr:row>3</xdr:row>
      <xdr:rowOff>481013</xdr:rowOff>
    </xdr:from>
    <xdr:ext cx="1200150" cy="2047875"/>
    <xdr:pic>
      <xdr:nvPicPr>
        <xdr:cNvPr id="67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34</xdr:col>
      <xdr:colOff>704850</xdr:colOff>
      <xdr:row>3</xdr:row>
      <xdr:rowOff>481013</xdr:rowOff>
    </xdr:from>
    <xdr:ext cx="1200150" cy="2047875"/>
    <xdr:pic>
      <xdr:nvPicPr>
        <xdr:cNvPr id="68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www.solarquotes.com.au/" TargetMode="External"/><Relationship Id="rId_hyperlink_2" Type="http://schemas.openxmlformats.org/officeDocument/2006/relationships/hyperlink" Target="https://www.solarquotes.com.au/wp-content/uploads/2022/05/tesla-gen3-spec.pdf" TargetMode="External"/><Relationship Id="rId_hyperlink_3" Type="http://schemas.openxmlformats.org/officeDocument/2006/relationships/hyperlink" Target="https://www.solarquotes.com.au/wp-content/uploads/2022/05/zappi-data-sheet.pdf" TargetMode="External"/><Relationship Id="rId_hyperlink_4" Type="http://schemas.openxmlformats.org/officeDocument/2006/relationships/hyperlink" Target="https://www.solarquotes.com.au/wp-content/uploads/2022/10/abb-terra-wallbox.pdf" TargetMode="External"/><Relationship Id="rId_hyperlink_5" Type="http://schemas.openxmlformats.org/officeDocument/2006/relationships/hyperlink" Target="https://www.solarquotes.com.au/wp-content/uploads/2022/10/wallbox-enext-eng.pdf" TargetMode="External"/><Relationship Id="rId_hyperlink_6" Type="http://schemas.openxmlformats.org/officeDocument/2006/relationships/hyperlink" Target="https://www.solarquotes.com.au/wp-content/uploads/2023/02/wallbox-enextelite-eng.pdf" TargetMode="External"/><Relationship Id="rId_hyperlink_7" Type="http://schemas.openxmlformats.org/officeDocument/2006/relationships/hyperlink" Target="https://www.solarquotes.com.au/wp-content/uploads/2022/05/delta-ac-max.pdf" TargetMode="External"/><Relationship Id="rId_hyperlink_8" Type="http://schemas.openxmlformats.org/officeDocument/2006/relationships/hyperlink" Target="https://www.solarquotes.com.au/wp-content/uploads/2022/05/delta-ac-max.pdf" TargetMode="External"/><Relationship Id="rId_hyperlink_9" Type="http://schemas.openxmlformats.org/officeDocument/2006/relationships/hyperlink" Target="https://www.solarquotes.com.au/wp-content/uploads/2022/05/EO-Mini-Pro-Datasheet.pdf" TargetMode="External"/><Relationship Id="rId_hyperlink_10" Type="http://schemas.openxmlformats.org/officeDocument/2006/relationships/hyperlink" Target="https://www.solarquotes.com.au/wp-content/uploads/2022/05/eo-basic.pdf" TargetMode="External"/><Relationship Id="rId_hyperlink_11" Type="http://schemas.openxmlformats.org/officeDocument/2006/relationships/hyperlink" Target="https://www.solarquotes.com.au/wp-content/uploads/2023/06/evnex-e2.pdf" TargetMode="External"/><Relationship Id="rId_hyperlink_12" Type="http://schemas.openxmlformats.org/officeDocument/2006/relationships/hyperlink" Target="https://www.solarquotes.com.au/wp-content/uploads/2023/05/EVOS_Data_sheet_300522_FA_334c2db306.pdf" TargetMode="External"/><Relationship Id="rId_hyperlink_13" Type="http://schemas.openxmlformats.org/officeDocument/2006/relationships/hyperlink" Target="https://www.solarquotes.com.au/wp-content/uploads/2022/06/Huzzah-Pro-Type-2-22kW-with-Charging-Cable-Draft-1.pdf" TargetMode="External"/><Relationship Id="rId_hyperlink_14" Type="http://schemas.openxmlformats.org/officeDocument/2006/relationships/hyperlink" Target="https://www.solarquotes.com.au/wp-content/uploads/2022/05/fimer-flexa-wallbox.pdf" TargetMode="External"/><Relationship Id="rId_hyperlink_15" Type="http://schemas.openxmlformats.org/officeDocument/2006/relationships/hyperlink" Target="https://www.solarquotes.com.au/wp-content/uploads/2022/05/SE_DS_Fronius_Wattpilot_EN_AU.pdf" TargetMode="External"/><Relationship Id="rId_hyperlink_16" Type="http://schemas.openxmlformats.org/officeDocument/2006/relationships/hyperlink" Target="https://www.solarquotes.com.au/wp-content/uploads/2023/06/GW_HCA-Series-EV-Charger_Datasheet-AU.pdf" TargetMode="External"/><Relationship Id="rId_hyperlink_17" Type="http://schemas.openxmlformats.org/officeDocument/2006/relationships/hyperlink" Target="https://www.solarquotes.com.au/wp-content/uploads/2022/05/jetcharge-chargemate.pdf" TargetMode="External"/><Relationship Id="rId_hyperlink_18" Type="http://schemas.openxmlformats.org/officeDocument/2006/relationships/hyperlink" Target="https://www.solarquotes.com.au/wp-content/uploads/2022/05/kecontact-p30-datasheet.pdf" TargetMode="External"/><Relationship Id="rId_hyperlink_19" Type="http://schemas.openxmlformats.org/officeDocument/2006/relationships/hyperlink" Target="https://www.solarquotes.com.au/wp-content/uploads/2022/05/kecontact-p30-datasheet.pdf" TargetMode="External"/><Relationship Id="rId_hyperlink_20" Type="http://schemas.openxmlformats.org/officeDocument/2006/relationships/hyperlink" Target="https://www.solarquotes.com.au/wp-content/uploads/2022/05/kecontact-p30-datasheet.pdf" TargetMode="External"/><Relationship Id="rId_hyperlink_21" Type="http://schemas.openxmlformats.org/officeDocument/2006/relationships/hyperlink" Target="https://www.solarquotes.com.au/wp-content/uploads/2022/05/Ocular-IQ-Wallbox-Datasheet-1.pdf" TargetMode="External"/><Relationship Id="rId_hyperlink_22" Type="http://schemas.openxmlformats.org/officeDocument/2006/relationships/hyperlink" Target="https://www.solarquotes.com.au/wp-content/uploads/2022/05/Ocular-Home-Datasheet-1.pdf" TargetMode="External"/><Relationship Id="rId_hyperlink_23" Type="http://schemas.openxmlformats.org/officeDocument/2006/relationships/hyperlink" Target="https://www.solarquotes.com.au/wp-content/uploads/2024/05/ePod-7kW-Product-Data-Sheet-AUS4-compressed.pdf" TargetMode="External"/><Relationship Id="rId_hyperlink_24" Type="http://schemas.openxmlformats.org/officeDocument/2006/relationships/hyperlink" Target="https://www.solarquotes.com.au/wp-content/uploads/2022/08/scame-ev-charger.pdf" TargetMode="External"/><Relationship Id="rId_hyperlink_25" Type="http://schemas.openxmlformats.org/officeDocument/2006/relationships/hyperlink" Target="https://www.solarquotes.com.au/wp-content/uploads/2022/05/evlink-home-spec.pdf" TargetMode="External"/><Relationship Id="rId_hyperlink_26" Type="http://schemas.openxmlformats.org/officeDocument/2006/relationships/hyperlink" Target="https://www.solarquotes.com.au/wp-content/uploads/2022/05/smappee-ev-wall.pdf" TargetMode="External"/><Relationship Id="rId_hyperlink_27" Type="http://schemas.openxmlformats.org/officeDocument/2006/relationships/hyperlink" Target="https://www.solarquotes.com.au/wp-content/uploads/2022/11/SolarEdge-Home-EV-Charger_DS-AUS-NZ_10_2022.pdf" TargetMode="External"/><Relationship Id="rId_hyperlink_28" Type="http://schemas.openxmlformats.org/officeDocument/2006/relationships/hyperlink" Target="https://www.solarquotes.com.au/wp-content/uploads/2022/06/Solis-Ev-Link-Data-Sheet-2.jpg" TargetMode="External"/><Relationship Id="rId_hyperlink_29" Type="http://schemas.openxmlformats.org/officeDocument/2006/relationships/hyperlink" Target="https://www.solarquotes.com.au/wp-content/uploads/2023/08/EV-Charger-Datasheet.pdf" TargetMode="External"/><Relationship Id="rId_hyperlink_30" Type="http://schemas.openxmlformats.org/officeDocument/2006/relationships/hyperlink" Target="https://www.solarquotes.com.au/wp-content/uploads/2023/11/teltocharge-datasheet.pdf" TargetMode="External"/><Relationship Id="rId_hyperlink_31" Type="http://schemas.openxmlformats.org/officeDocument/2006/relationships/hyperlink" Target="https://www.solarquotes.com.au/wp-content/uploads/2023/01/Victron-ev-charging-station.pdf" TargetMode="External"/><Relationship Id="rId_hyperlink_32" Type="http://schemas.openxmlformats.org/officeDocument/2006/relationships/hyperlink" Target="https://www.solarquotes.com.au/wp-content/uploads/2022/05/EN_Pulsar_Plus_Datasheet_English-1.pdf" TargetMode="External"/><Relationship Id="rId_hyperlink_33" Type="http://schemas.openxmlformats.org/officeDocument/2006/relationships/hyperlink" Target="https://www.solarquotes.com.au/wp-content/uploads/2022/10/Quasar_Datasheet_English.pdf" TargetMode="External"/><Relationship Id="rId_hyperlink_34" Type="http://schemas.openxmlformats.org/officeDocument/2006/relationships/hyperlink" Target="https://www.solarquotes.com.au/wp-content/uploads/2024/03/weidmuller-AC-smart.pdf" TargetMode="External"/><Relationship Id="rId_hyperlink_35" Type="http://schemas.openxmlformats.org/officeDocument/2006/relationships/hyperlink" Target="https://www.solarquotes.com.au/wp-content/uploads/2022/08/ZJ-beny.pdf" TargetMode="External"/><Relationship Id="rId_hyperlink_36" Type="http://schemas.openxmlformats.org/officeDocument/2006/relationships/hyperlink" Target="https://www.solarquotes.com.au/wp-content/uploads/2022/05/tesla-wall-connector-warranty.pdf" TargetMode="External"/><Relationship Id="rId_hyperlink_37" Type="http://schemas.openxmlformats.org/officeDocument/2006/relationships/hyperlink" Target="https://www.solarquotes.com.au/wp-content/uploads/2022/10/abb-evcharger-warranty.pdf" TargetMode="External"/><Relationship Id="rId_hyperlink_38" Type="http://schemas.openxmlformats.org/officeDocument/2006/relationships/hyperlink" Target="https://www.solarquotes.com.au/wp-content/uploads/2023/02/E-Station_Warranty_Statement_2022.pdf" TargetMode="External"/><Relationship Id="rId_hyperlink_39" Type="http://schemas.openxmlformats.org/officeDocument/2006/relationships/hyperlink" Target="https://www.solarquotes.com.au/wp-content/uploads/2023/02/E-Station_Warranty_Statement_2022.pdf" TargetMode="External"/><Relationship Id="rId_hyperlink_40" Type="http://schemas.openxmlformats.org/officeDocument/2006/relationships/hyperlink" Target="https://www.solarquotes.com.au/wp-content/uploads/2022/05/delta-ev-charger-warranty.pdf" TargetMode="External"/><Relationship Id="rId_hyperlink_41" Type="http://schemas.openxmlformats.org/officeDocument/2006/relationships/hyperlink" Target="https://www.solarquotes.com.au/wp-content/uploads/2022/05/delta-ev-charger-warranty.pdf" TargetMode="External"/><Relationship Id="rId_hyperlink_42" Type="http://schemas.openxmlformats.org/officeDocument/2006/relationships/hyperlink" Target="https://www.solarquotes.com.au/wp-content/uploads/2022/05/evnex-warranty.pdf" TargetMode="External"/><Relationship Id="rId_hyperlink_43" Type="http://schemas.openxmlformats.org/officeDocument/2006/relationships/hyperlink" Target="https://www.solarquotes.com.au/wp-content/uploads/2023/05/EVOS-warranty.pdf" TargetMode="External"/><Relationship Id="rId_hyperlink_44" Type="http://schemas.openxmlformats.org/officeDocument/2006/relationships/hyperlink" Target="https://www.solarquotes.com.au/wp-content/uploads/2022/06/EVTEK-CHARGER-WARRANTY-CARD-3-YEARS_.pdf" TargetMode="External"/><Relationship Id="rId_hyperlink_45" Type="http://schemas.openxmlformats.org/officeDocument/2006/relationships/hyperlink" Target="https://www.solarquotes.com.au/wp-content/uploads/2022/05/FIMER-EVI-Warranty-Terms-and-Conditions-2021_1-ENG-FINAL-R1.pdf" TargetMode="External"/><Relationship Id="rId_hyperlink_46" Type="http://schemas.openxmlformats.org/officeDocument/2006/relationships/hyperlink" Target="https://www.solarquotes.com.au/wp-content/uploads/2022/05/SE_Terms-of-Warranty_EN_AU_55.pdf" TargetMode="External"/><Relationship Id="rId_hyperlink_47" Type="http://schemas.openxmlformats.org/officeDocument/2006/relationships/hyperlink" Target="https://www.solarquotes.com.au/wp-content/uploads/2023/06/goodwe-evcharger-warranty.pdf" TargetMode="External"/><Relationship Id="rId_hyperlink_48" Type="http://schemas.openxmlformats.org/officeDocument/2006/relationships/hyperlink" Target="https://www.solarquotes.com.au/wp-content/uploads/2022/05/Ocular-Warranty.pdf" TargetMode="External"/><Relationship Id="rId_hyperlink_49" Type="http://schemas.openxmlformats.org/officeDocument/2006/relationships/hyperlink" Target="https://www.solarquotes.com.au/wp-content/uploads/2022/05/Ocular-Warranty.pdf" TargetMode="External"/><Relationship Id="rId_hyperlink_50" Type="http://schemas.openxmlformats.org/officeDocument/2006/relationships/hyperlink" Target="https://www.solarquotes.com.au/wp-content/uploads/2024/05/Ohme-Warranty-Australia.pdf" TargetMode="External"/><Relationship Id="rId_hyperlink_51" Type="http://schemas.openxmlformats.org/officeDocument/2006/relationships/hyperlink" Target="https://www.solarquotes.com.au/wp-content/uploads/2022/05/Schneider-Electric-Standard-Terms-and-Conditions-of-Sale-January-2023-version-18-Australia.pdf" TargetMode="External"/><Relationship Id="rId_hyperlink_52" Type="http://schemas.openxmlformats.org/officeDocument/2006/relationships/hyperlink" Target="https://www.solarquotes.com.au/wp-content/uploads/2023/08/EVCSTR010-Manual.pdf" TargetMode="External"/><Relationship Id="rId_hyperlink_53" Type="http://schemas.openxmlformats.org/officeDocument/2006/relationships/hyperlink" Target="https://www.solarquotes.com.au/wp-content/uploads/2023/11/teltonika-warranty.pdf" TargetMode="External"/><Relationship Id="rId_hyperlink_54" Type="http://schemas.openxmlformats.org/officeDocument/2006/relationships/hyperlink" Target="https://www.solarquotes.com.au/wp-content/uploads/2023/01/Victron-Energy-Limited-Warranty-Policy.pdf" TargetMode="External"/><Relationship Id="rId_hyperlink_55" Type="http://schemas.openxmlformats.org/officeDocument/2006/relationships/hyperlink" Target="https://www.solarquotes.com.au/wp-content/uploads/2022/05/wallbox-warranty.pdf" TargetMode="External"/><Relationship Id="rId_hyperlink_56" Type="http://schemas.openxmlformats.org/officeDocument/2006/relationships/hyperlink" Target="https://www.solarquotes.com.au/wp-content/uploads/2024/03/2-years-warranty-mobility-concepts-products.pdf" TargetMode="External"/><Relationship Id="rId_hyperlink_57" Type="http://schemas.openxmlformats.org/officeDocument/2006/relationships/hyperlink" Target="https://www.solarquotes.com.au/wp-content/uploads/2022/08/zj-beny-warranty.pdf" TargetMode="External"/><Relationship Id="rId_hyperlink_58" Type="http://schemas.openxmlformats.org/officeDocument/2006/relationships/hyperlink" Target="https://www.tesla.com/en_AU/support/home-charging-installation/wall-connector" TargetMode="External"/><Relationship Id="rId_hyperlink_59" Type="http://schemas.openxmlformats.org/officeDocument/2006/relationships/hyperlink" Target="https://myenergi.com/" TargetMode="External"/><Relationship Id="rId_hyperlink_60" Type="http://schemas.openxmlformats.org/officeDocument/2006/relationships/hyperlink" Target="https://www.solarquotes.com.au/inverters/abb-review.html" TargetMode="External"/><Relationship Id="rId_hyperlink_61" Type="http://schemas.openxmlformats.org/officeDocument/2006/relationships/hyperlink" Target="https://www.chargestar.com.au/enext/" TargetMode="External"/><Relationship Id="rId_hyperlink_62" Type="http://schemas.openxmlformats.org/officeDocument/2006/relationships/hyperlink" Target="https://www.chargestar.com.au/enext/" TargetMode="External"/><Relationship Id="rId_hyperlink_63" Type="http://schemas.openxmlformats.org/officeDocument/2006/relationships/hyperlink" Target="https://www.solarquotes.com.au/inverters/delta-review.html" TargetMode="External"/><Relationship Id="rId_hyperlink_64" Type="http://schemas.openxmlformats.org/officeDocument/2006/relationships/hyperlink" Target="https://www.solarquotes.com.au/inverters/delta-review.html" TargetMode="External"/><Relationship Id="rId_hyperlink_65" Type="http://schemas.openxmlformats.org/officeDocument/2006/relationships/hyperlink" Target="https://www.eocharging.com/australia" TargetMode="External"/><Relationship Id="rId_hyperlink_66" Type="http://schemas.openxmlformats.org/officeDocument/2006/relationships/hyperlink" Target="https://www.eocharging.com/australia" TargetMode="External"/><Relationship Id="rId_hyperlink_67" Type="http://schemas.openxmlformats.org/officeDocument/2006/relationships/hyperlink" Target="https://www.evnex.com/" TargetMode="External"/><Relationship Id="rId_hyperlink_68" Type="http://schemas.openxmlformats.org/officeDocument/2006/relationships/hyperlink" Target="https://evos.com.au/" TargetMode="External"/><Relationship Id="rId_hyperlink_69" Type="http://schemas.openxmlformats.org/officeDocument/2006/relationships/hyperlink" Target="https://evtekchargers.com.au/" TargetMode="External"/><Relationship Id="rId_hyperlink_70" Type="http://schemas.openxmlformats.org/officeDocument/2006/relationships/hyperlink" Target="https://www.fimer.com/e-mobility" TargetMode="External"/><Relationship Id="rId_hyperlink_71" Type="http://schemas.openxmlformats.org/officeDocument/2006/relationships/hyperlink" Target="https://www.solarquotes.com.au/inverters/fronius-review.html" TargetMode="External"/><Relationship Id="rId_hyperlink_72" Type="http://schemas.openxmlformats.org/officeDocument/2006/relationships/hyperlink" Target="https://www.solarquotes.com.au/inverters/goodwe-review.html" TargetMode="External"/><Relationship Id="rId_hyperlink_73" Type="http://schemas.openxmlformats.org/officeDocument/2006/relationships/hyperlink" Target="https://jetcharge.com.au/solutions/chargemate/" TargetMode="External"/><Relationship Id="rId_hyperlink_74" Type="http://schemas.openxmlformats.org/officeDocument/2006/relationships/hyperlink" Target="https://www.keba.com/en/emobility/products/product-overview/product-overview" TargetMode="External"/><Relationship Id="rId_hyperlink_75" Type="http://schemas.openxmlformats.org/officeDocument/2006/relationships/hyperlink" Target="https://www.keba.com/en/emobility/products/product-overview/product-overview" TargetMode="External"/><Relationship Id="rId_hyperlink_76" Type="http://schemas.openxmlformats.org/officeDocument/2006/relationships/hyperlink" Target="https://www.keba.com/en/emobility/products/product-overview/product-overview" TargetMode="External"/><Relationship Id="rId_hyperlink_77" Type="http://schemas.openxmlformats.org/officeDocument/2006/relationships/hyperlink" Target="https://ocularcharging.com.au/ocular-iq/" TargetMode="External"/><Relationship Id="rId_hyperlink_78" Type="http://schemas.openxmlformats.org/officeDocument/2006/relationships/hyperlink" Target="https://ocularcharging.com.au/ocular-iq/" TargetMode="External"/><Relationship Id="rId_hyperlink_79" Type="http://schemas.openxmlformats.org/officeDocument/2006/relationships/hyperlink" Target="https://ohme-ev.com/au/" TargetMode="External"/><Relationship Id="rId_hyperlink_80" Type="http://schemas.openxmlformats.org/officeDocument/2006/relationships/hyperlink" Target="https://e-mobility.scame.com/en" TargetMode="External"/><Relationship Id="rId_hyperlink_81" Type="http://schemas.openxmlformats.org/officeDocument/2006/relationships/hyperlink" Target="https://www.solarquotes.com.au/inverters/schneider-electric-review.html" TargetMode="External"/><Relationship Id="rId_hyperlink_82" Type="http://schemas.openxmlformats.org/officeDocument/2006/relationships/hyperlink" Target="https://www.smappee.com/" TargetMode="External"/><Relationship Id="rId_hyperlink_83" Type="http://schemas.openxmlformats.org/officeDocument/2006/relationships/hyperlink" Target="https://www.solarquotes.com.au/inverters/solaredge-review.html" TargetMode="External"/><Relationship Id="rId_hyperlink_84" Type="http://schemas.openxmlformats.org/officeDocument/2006/relationships/hyperlink" Target="https://www.solisenergy.com.au/" TargetMode="External"/><Relationship Id="rId_hyperlink_85" Type="http://schemas.openxmlformats.org/officeDocument/2006/relationships/hyperlink" Target="https://www.solarquotes.com.au/inverters/soltaro-review.html" TargetMode="External"/><Relationship Id="rId_hyperlink_86" Type="http://schemas.openxmlformats.org/officeDocument/2006/relationships/hyperlink" Target="https://teltonika-energy.com/" TargetMode="External"/><Relationship Id="rId_hyperlink_87" Type="http://schemas.openxmlformats.org/officeDocument/2006/relationships/hyperlink" Target="https://www.solarquotes.com.au/inverters/victron-energy-review.html" TargetMode="External"/><Relationship Id="rId_hyperlink_88" Type="http://schemas.openxmlformats.org/officeDocument/2006/relationships/hyperlink" Target="https://wallbox.com/en_au/" TargetMode="External"/><Relationship Id="rId_hyperlink_89" Type="http://schemas.openxmlformats.org/officeDocument/2006/relationships/hyperlink" Target="https://wallbox.com/en_au/" TargetMode="External"/><Relationship Id="rId_hyperlink_90" Type="http://schemas.openxmlformats.org/officeDocument/2006/relationships/hyperlink" Target="https://www.weidmuller.com.au/en/solutions/mobility_concepts/index.jsp" TargetMode="External"/><Relationship Id="rId_hyperlink_91" Type="http://schemas.openxmlformats.org/officeDocument/2006/relationships/hyperlink" Target="https://www.zjbenyswitch.com/EV-Charger-731-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ZZ31"/>
  <sheetViews>
    <sheetView tabSelected="1" workbookViewId="0" showGridLines="true" showRowColHeaders="1">
      <selection activeCell="B1" sqref="B1"/>
    </sheetView>
  </sheetViews>
  <sheetFormatPr defaultRowHeight="14.4" outlineLevelRow="0" outlineLevelCol="0"/>
  <cols>
    <col min="1" max="1" width="34" customWidth="true" style="1"/>
    <col min="2" max="2" width="39" customWidth="true" style="1"/>
    <col min="3" max="3" width="39" customWidth="true" style="1"/>
    <col min="4" max="4" width="39" customWidth="true" style="1"/>
    <col min="5" max="5" width="39" customWidth="true" style="1"/>
    <col min="6" max="6" width="39" customWidth="true" style="1"/>
    <col min="7" max="7" width="39" customWidth="true" style="1"/>
    <col min="8" max="8" width="39" customWidth="true" style="1"/>
    <col min="9" max="9" width="39" customWidth="true" style="1"/>
    <col min="10" max="10" width="39" customWidth="true" style="1"/>
    <col min="11" max="11" width="39" customWidth="true" style="1"/>
    <col min="12" max="12" width="39" customWidth="true" style="1"/>
    <col min="13" max="13" width="39" customWidth="true" style="1"/>
    <col min="14" max="14" width="39" customWidth="true" style="1"/>
    <col min="15" max="15" width="39" customWidth="true" style="1"/>
    <col min="16" max="16" width="39" customWidth="true" style="1"/>
    <col min="17" max="17" width="39" customWidth="true" style="1"/>
    <col min="18" max="18" width="39" customWidth="true" style="1"/>
    <col min="19" max="19" width="39" customWidth="true" style="1"/>
    <col min="20" max="20" width="39" customWidth="true" style="1"/>
    <col min="21" max="21" width="39" customWidth="true" style="1"/>
    <col min="22" max="22" width="39" customWidth="true" style="1"/>
    <col min="23" max="23" width="39" customWidth="true" style="1"/>
    <col min="24" max="24" width="39" customWidth="true" style="1"/>
    <col min="25" max="25" width="39" customWidth="true" style="1"/>
    <col min="26" max="26" width="39" customWidth="true" style="1"/>
    <col min="27" max="27" width="39" customWidth="true" style="1"/>
    <col min="28" max="28" width="39" customWidth="true" style="1"/>
    <col min="29" max="29" width="39" customWidth="true" style="1"/>
    <col min="30" max="30" width="39" customWidth="true" style="1"/>
    <col min="31" max="31" width="39" customWidth="true" style="1"/>
    <col min="32" max="32" width="39" customWidth="true" style="1"/>
    <col min="33" max="33" width="39" customWidth="true" style="1"/>
    <col min="34" max="34" width="39" customWidth="true" style="1"/>
    <col min="35" max="35" width="39" customWidth="true" style="1"/>
    <col min="36" max="36" width="39" customWidth="true" style="1"/>
    <col min="37" max="37" width="39" customWidth="true" style="1"/>
    <col min="38" max="38" width="39" customWidth="true" style="1"/>
    <col min="39" max="39" width="39" customWidth="true" style="1"/>
    <col min="40" max="40" width="39" customWidth="true" style="1"/>
    <col min="41" max="41" width="39" customWidth="true" style="1"/>
    <col min="42" max="42" width="39" customWidth="true" style="1"/>
    <col min="43" max="43" width="39" customWidth="true" style="1"/>
    <col min="44" max="44" width="39" customWidth="true" style="1"/>
    <col min="45" max="45" width="39" customWidth="true" style="1"/>
    <col min="46" max="46" width="39" customWidth="true" style="1"/>
    <col min="47" max="47" width="39" customWidth="true" style="1"/>
    <col min="48" max="48" width="39" customWidth="true" style="1"/>
    <col min="49" max="49" width="39" customWidth="true" style="1"/>
    <col min="50" max="50" width="39" customWidth="true" style="1"/>
    <col min="51" max="51" width="39" customWidth="true" style="1"/>
    <col min="52" max="52" width="39" customWidth="true" style="1"/>
    <col min="53" max="53" width="39" customWidth="true" style="1"/>
    <col min="54" max="54" width="39" customWidth="true" style="1"/>
    <col min="55" max="55" width="39" customWidth="true" style="1"/>
    <col min="56" max="56" width="39" customWidth="true" style="1"/>
    <col min="57" max="57" width="39" customWidth="true" style="1"/>
    <col min="58" max="58" width="39" customWidth="true" style="1"/>
    <col min="59" max="59" width="39" customWidth="true" style="1"/>
    <col min="60" max="60" width="39" customWidth="true" style="1"/>
    <col min="61" max="61" width="39" customWidth="true" style="1"/>
    <col min="62" max="62" width="39" customWidth="true" style="1"/>
    <col min="63" max="63" width="39" customWidth="true" style="1"/>
    <col min="64" max="64" width="39" customWidth="true" style="1"/>
    <col min="65" max="65" width="39" customWidth="true" style="1"/>
    <col min="66" max="66" width="39" customWidth="true" style="1"/>
    <col min="67" max="67" width="39" customWidth="true" style="1"/>
    <col min="68" max="68" width="39" customWidth="true" style="1"/>
    <col min="69" max="69" width="39" customWidth="true" style="1"/>
    <col min="70" max="70" width="39" customWidth="true" style="1"/>
    <col min="71" max="71" width="39" customWidth="true" style="1"/>
    <col min="72" max="72" width="39" customWidth="true" style="1"/>
    <col min="73" max="73" width="39" customWidth="true" style="1"/>
    <col min="74" max="74" width="39" customWidth="true" style="1"/>
    <col min="75" max="75" width="39" customWidth="true" style="1"/>
    <col min="76" max="76" width="39" customWidth="true" style="1"/>
    <col min="77" max="77" width="39" customWidth="true" style="1"/>
    <col min="78" max="78" width="39" customWidth="true" style="1"/>
    <col min="79" max="79" width="39" customWidth="true" style="1"/>
    <col min="80" max="80" width="39" customWidth="true" style="1"/>
    <col min="81" max="81" width="39" customWidth="true" style="1"/>
    <col min="82" max="82" width="39" customWidth="true" style="1"/>
    <col min="83" max="83" width="39" customWidth="true" style="1"/>
    <col min="84" max="84" width="39" customWidth="true" style="1"/>
    <col min="85" max="85" width="39" customWidth="true" style="1"/>
    <col min="86" max="86" width="39" customWidth="true" style="1"/>
    <col min="87" max="87" width="39" customWidth="true" style="1"/>
    <col min="88" max="88" width="39" customWidth="true" style="1"/>
    <col min="89" max="89" width="39" customWidth="true" style="1"/>
    <col min="90" max="90" width="39" customWidth="true" style="1"/>
    <col min="91" max="91" width="39" customWidth="true" style="1"/>
    <col min="92" max="92" width="39" customWidth="true" style="1"/>
    <col min="93" max="93" width="39" customWidth="true" style="1"/>
    <col min="94" max="94" width="39" customWidth="true" style="1"/>
    <col min="95" max="95" width="39" customWidth="true" style="1"/>
    <col min="96" max="96" width="39" customWidth="true" style="1"/>
    <col min="97" max="97" width="39" customWidth="true" style="1"/>
    <col min="98" max="98" width="39" customWidth="true" style="1"/>
    <col min="99" max="99" width="39" customWidth="true" style="1"/>
    <col min="100" max="100" width="39" customWidth="true" style="1"/>
    <col min="101" max="101" width="39" customWidth="true" style="1"/>
    <col min="102" max="102" width="39" customWidth="true" style="1"/>
    <col min="103" max="103" width="39" customWidth="true" style="1"/>
    <col min="104" max="104" width="39" customWidth="true" style="1"/>
    <col min="105" max="105" width="39" customWidth="true" style="1"/>
    <col min="106" max="106" width="39" customWidth="true" style="1"/>
    <col min="107" max="107" width="39" customWidth="true" style="1"/>
    <col min="108" max="108" width="39" customWidth="true" style="1"/>
    <col min="109" max="109" width="39" customWidth="true" style="1"/>
    <col min="110" max="110" width="39" customWidth="true" style="1"/>
    <col min="111" max="111" width="39" customWidth="true" style="1"/>
    <col min="112" max="112" width="39" customWidth="true" style="1"/>
    <col min="113" max="113" width="39" customWidth="true" style="1"/>
    <col min="114" max="114" width="39" customWidth="true" style="1"/>
    <col min="115" max="115" width="39" customWidth="true" style="1"/>
    <col min="116" max="116" width="39" customWidth="true" style="1"/>
    <col min="117" max="117" width="39" customWidth="true" style="1"/>
    <col min="118" max="118" width="39" customWidth="true" style="1"/>
    <col min="119" max="119" width="39" customWidth="true" style="1"/>
    <col min="120" max="120" width="39" customWidth="true" style="1"/>
    <col min="121" max="121" width="39" customWidth="true" style="1"/>
    <col min="122" max="122" width="39" customWidth="true" style="1"/>
    <col min="123" max="123" width="39" customWidth="true" style="1"/>
    <col min="124" max="124" width="39" customWidth="true" style="1"/>
    <col min="125" max="125" width="39" customWidth="true" style="1"/>
    <col min="126" max="126" width="39" customWidth="true" style="1"/>
    <col min="127" max="127" width="39" customWidth="true" style="1"/>
    <col min="128" max="128" width="39" customWidth="true" style="1"/>
    <col min="129" max="129" width="39" customWidth="true" style="1"/>
    <col min="130" max="130" width="39" customWidth="true" style="1"/>
    <col min="131" max="131" width="39" customWidth="true" style="1"/>
    <col min="132" max="132" width="39" customWidth="true" style="1"/>
    <col min="133" max="133" width="39" customWidth="true" style="1"/>
    <col min="134" max="134" width="39" customWidth="true" style="1"/>
    <col min="135" max="135" width="39" customWidth="true" style="1"/>
    <col min="136" max="136" width="39" customWidth="true" style="1"/>
    <col min="137" max="137" width="39" customWidth="true" style="1"/>
    <col min="138" max="138" width="39" customWidth="true" style="1"/>
    <col min="139" max="139" width="39" customWidth="true" style="1"/>
    <col min="140" max="140" width="39" customWidth="true" style="1"/>
    <col min="141" max="141" width="39" customWidth="true" style="1"/>
    <col min="142" max="142" width="39" customWidth="true" style="1"/>
    <col min="143" max="143" width="39" customWidth="true" style="1"/>
    <col min="144" max="144" width="39" customWidth="true" style="1"/>
    <col min="145" max="145" width="39" customWidth="true" style="1"/>
    <col min="146" max="146" width="39" customWidth="true" style="1"/>
    <col min="147" max="147" width="39" customWidth="true" style="1"/>
    <col min="148" max="148" width="39" customWidth="true" style="1"/>
    <col min="149" max="149" width="39" customWidth="true" style="1"/>
    <col min="150" max="150" width="39" customWidth="true" style="1"/>
    <col min="151" max="151" width="39" customWidth="true" style="1"/>
    <col min="152" max="152" width="39" customWidth="true" style="1"/>
    <col min="153" max="153" width="39" customWidth="true" style="1"/>
    <col min="154" max="154" width="39" customWidth="true" style="1"/>
    <col min="155" max="155" width="39" customWidth="true" style="1"/>
    <col min="156" max="156" width="39" customWidth="true" style="1"/>
    <col min="157" max="157" width="39" customWidth="true" style="1"/>
    <col min="158" max="158" width="39" customWidth="true" style="1"/>
    <col min="159" max="159" width="39" customWidth="true" style="1"/>
    <col min="160" max="160" width="39" customWidth="true" style="1"/>
    <col min="161" max="161" width="39" customWidth="true" style="1"/>
    <col min="162" max="162" width="39" customWidth="true" style="1"/>
    <col min="163" max="163" width="39" customWidth="true" style="1"/>
    <col min="164" max="164" width="39" customWidth="true" style="1"/>
    <col min="165" max="165" width="39" customWidth="true" style="1"/>
    <col min="166" max="166" width="39" customWidth="true" style="1"/>
    <col min="167" max="167" width="39" customWidth="true" style="1"/>
    <col min="168" max="168" width="39" customWidth="true" style="1"/>
    <col min="169" max="169" width="39" customWidth="true" style="1"/>
    <col min="170" max="170" width="39" customWidth="true" style="1"/>
    <col min="171" max="171" width="39" customWidth="true" style="1"/>
    <col min="172" max="172" width="39" customWidth="true" style="1"/>
    <col min="173" max="173" width="39" customWidth="true" style="1"/>
    <col min="174" max="174" width="39" customWidth="true" style="1"/>
    <col min="175" max="175" width="39" customWidth="true" style="1"/>
    <col min="176" max="176" width="39" customWidth="true" style="1"/>
    <col min="177" max="177" width="39" customWidth="true" style="1"/>
    <col min="178" max="178" width="39" customWidth="true" style="1"/>
    <col min="179" max="179" width="39" customWidth="true" style="1"/>
    <col min="180" max="180" width="39" customWidth="true" style="1"/>
    <col min="181" max="181" width="39" customWidth="true" style="1"/>
    <col min="182" max="182" width="39" customWidth="true" style="1"/>
    <col min="183" max="183" width="39" customWidth="true" style="1"/>
    <col min="184" max="184" width="39" customWidth="true" style="1"/>
    <col min="185" max="185" width="39" customWidth="true" style="1"/>
    <col min="186" max="186" width="39" customWidth="true" style="1"/>
    <col min="187" max="187" width="39" customWidth="true" style="1"/>
    <col min="188" max="188" width="39" customWidth="true" style="1"/>
    <col min="189" max="189" width="39" customWidth="true" style="1"/>
    <col min="190" max="190" width="39" customWidth="true" style="1"/>
    <col min="191" max="191" width="39" customWidth="true" style="1"/>
    <col min="192" max="192" width="39" customWidth="true" style="1"/>
    <col min="193" max="193" width="39" customWidth="true" style="1"/>
    <col min="194" max="194" width="39" customWidth="true" style="1"/>
    <col min="195" max="195" width="39" customWidth="true" style="1"/>
    <col min="196" max="196" width="39" customWidth="true" style="1"/>
    <col min="197" max="197" width="39" customWidth="true" style="1"/>
    <col min="198" max="198" width="39" customWidth="true" style="1"/>
    <col min="199" max="199" width="39" customWidth="true" style="1"/>
    <col min="200" max="200" width="39" customWidth="true" style="1"/>
    <col min="201" max="201" width="39" customWidth="true" style="1"/>
    <col min="202" max="202" width="39" customWidth="true" style="1"/>
    <col min="203" max="203" width="39" customWidth="true" style="1"/>
    <col min="204" max="204" width="39" customWidth="true" style="1"/>
    <col min="205" max="205" width="39" customWidth="true" style="1"/>
    <col min="206" max="206" width="39" customWidth="true" style="1"/>
    <col min="207" max="207" width="39" customWidth="true" style="1"/>
    <col min="208" max="208" width="39" customWidth="true" style="1"/>
    <col min="209" max="209" width="39" customWidth="true" style="1"/>
    <col min="210" max="210" width="39" customWidth="true" style="1"/>
    <col min="211" max="211" width="39" customWidth="true" style="1"/>
    <col min="212" max="212" width="39" customWidth="true" style="1"/>
    <col min="213" max="213" width="39" customWidth="true" style="1"/>
    <col min="214" max="214" width="39" customWidth="true" style="1"/>
    <col min="215" max="215" width="39" customWidth="true" style="1"/>
    <col min="216" max="216" width="39" customWidth="true" style="1"/>
    <col min="217" max="217" width="39" customWidth="true" style="1"/>
    <col min="218" max="218" width="39" customWidth="true" style="1"/>
    <col min="219" max="219" width="39" customWidth="true" style="1"/>
    <col min="220" max="220" width="39" customWidth="true" style="1"/>
    <col min="221" max="221" width="39" customWidth="true" style="1"/>
    <col min="222" max="222" width="39" customWidth="true" style="1"/>
    <col min="223" max="223" width="39" customWidth="true" style="1"/>
    <col min="224" max="224" width="39" customWidth="true" style="1"/>
    <col min="225" max="225" width="39" customWidth="true" style="1"/>
    <col min="226" max="226" width="39" customWidth="true" style="1"/>
    <col min="227" max="227" width="39" customWidth="true" style="1"/>
    <col min="228" max="228" width="39" customWidth="true" style="1"/>
    <col min="229" max="229" width="39" customWidth="true" style="1"/>
    <col min="230" max="230" width="39" customWidth="true" style="1"/>
    <col min="231" max="231" width="39" customWidth="true" style="1"/>
    <col min="232" max="232" width="39" customWidth="true" style="1"/>
    <col min="233" max="233" width="39" customWidth="true" style="1"/>
    <col min="234" max="234" width="39" customWidth="true" style="1"/>
    <col min="235" max="235" width="39" customWidth="true" style="1"/>
    <col min="236" max="236" width="39" customWidth="true" style="1"/>
    <col min="237" max="237" width="39" customWidth="true" style="1"/>
    <col min="238" max="238" width="39" customWidth="true" style="1"/>
    <col min="239" max="239" width="39" customWidth="true" style="1"/>
    <col min="240" max="240" width="39" customWidth="true" style="1"/>
    <col min="241" max="241" width="39" customWidth="true" style="1"/>
    <col min="242" max="242" width="39" customWidth="true" style="1"/>
    <col min="243" max="243" width="39" customWidth="true" style="1"/>
    <col min="244" max="244" width="39" customWidth="true" style="1"/>
    <col min="245" max="245" width="39" customWidth="true" style="1"/>
    <col min="246" max="246" width="39" customWidth="true" style="1"/>
    <col min="247" max="247" width="39" customWidth="true" style="1"/>
    <col min="248" max="248" width="39" customWidth="true" style="1"/>
    <col min="249" max="249" width="39" customWidth="true" style="1"/>
    <col min="250" max="250" width="39" customWidth="true" style="1"/>
    <col min="251" max="251" width="39" customWidth="true" style="1"/>
    <col min="252" max="252" width="39" customWidth="true" style="1"/>
    <col min="253" max="253" width="39" customWidth="true" style="1"/>
    <col min="254" max="254" width="39" customWidth="true" style="1"/>
    <col min="255" max="255" width="39" customWidth="true" style="1"/>
    <col min="256" max="256" width="39" customWidth="true" style="1"/>
    <col min="257" max="257" width="39" customWidth="true" style="1"/>
    <col min="258" max="258" width="39" customWidth="true" style="1"/>
    <col min="259" max="259" width="39" customWidth="true" style="1"/>
    <col min="260" max="260" width="39" customWidth="true" style="1"/>
    <col min="261" max="261" width="39" customWidth="true" style="1"/>
    <col min="262" max="262" width="39" customWidth="true" style="1"/>
    <col min="263" max="263" width="39" customWidth="true" style="1"/>
    <col min="264" max="264" width="39" customWidth="true" style="1"/>
    <col min="265" max="265" width="39" customWidth="true" style="1"/>
    <col min="266" max="266" width="39" customWidth="true" style="1"/>
    <col min="267" max="267" width="39" customWidth="true" style="1"/>
    <col min="268" max="268" width="39" customWidth="true" style="1"/>
    <col min="269" max="269" width="39" customWidth="true" style="1"/>
    <col min="270" max="270" width="39" customWidth="true" style="1"/>
    <col min="271" max="271" width="39" customWidth="true" style="1"/>
    <col min="272" max="272" width="39" customWidth="true" style="1"/>
    <col min="273" max="273" width="39" customWidth="true" style="1"/>
    <col min="274" max="274" width="39" customWidth="true" style="1"/>
    <col min="275" max="275" width="39" customWidth="true" style="1"/>
    <col min="276" max="276" width="39" customWidth="true" style="1"/>
    <col min="277" max="277" width="39" customWidth="true" style="1"/>
    <col min="278" max="278" width="39" customWidth="true" style="1"/>
    <col min="279" max="279" width="39" customWidth="true" style="1"/>
    <col min="280" max="280" width="39" customWidth="true" style="1"/>
    <col min="281" max="281" width="39" customWidth="true" style="1"/>
    <col min="282" max="282" width="39" customWidth="true" style="1"/>
    <col min="283" max="283" width="39" customWidth="true" style="1"/>
    <col min="284" max="284" width="39" customWidth="true" style="1"/>
    <col min="285" max="285" width="39" customWidth="true" style="1"/>
    <col min="286" max="286" width="39" customWidth="true" style="1"/>
    <col min="287" max="287" width="39" customWidth="true" style="1"/>
    <col min="288" max="288" width="39" customWidth="true" style="1"/>
    <col min="289" max="289" width="39" customWidth="true" style="1"/>
    <col min="290" max="290" width="39" customWidth="true" style="1"/>
    <col min="291" max="291" width="39" customWidth="true" style="1"/>
    <col min="292" max="292" width="39" customWidth="true" style="1"/>
    <col min="293" max="293" width="39" customWidth="true" style="1"/>
    <col min="294" max="294" width="39" customWidth="true" style="1"/>
    <col min="295" max="295" width="39" customWidth="true" style="1"/>
    <col min="296" max="296" width="39" customWidth="true" style="1"/>
    <col min="297" max="297" width="39" customWidth="true" style="1"/>
    <col min="298" max="298" width="39" customWidth="true" style="1"/>
    <col min="299" max="299" width="39" customWidth="true" style="1"/>
    <col min="300" max="300" width="39" customWidth="true" style="1"/>
    <col min="301" max="301" width="39" customWidth="true" style="1"/>
    <col min="302" max="302" width="39" customWidth="true" style="1"/>
    <col min="303" max="303" width="39" customWidth="true" style="1"/>
    <col min="304" max="304" width="39" customWidth="true" style="1"/>
    <col min="305" max="305" width="39" customWidth="true" style="1"/>
    <col min="306" max="306" width="39" customWidth="true" style="1"/>
    <col min="307" max="307" width="39" customWidth="true" style="1"/>
    <col min="308" max="308" width="39" customWidth="true" style="1"/>
    <col min="309" max="309" width="39" customWidth="true" style="1"/>
    <col min="310" max="310" width="39" customWidth="true" style="1"/>
    <col min="311" max="311" width="39" customWidth="true" style="1"/>
    <col min="312" max="312" width="39" customWidth="true" style="1"/>
    <col min="313" max="313" width="39" customWidth="true" style="1"/>
    <col min="314" max="314" width="39" customWidth="true" style="1"/>
    <col min="315" max="315" width="39" customWidth="true" style="1"/>
    <col min="316" max="316" width="39" customWidth="true" style="1"/>
    <col min="317" max="317" width="39" customWidth="true" style="1"/>
    <col min="318" max="318" width="39" customWidth="true" style="1"/>
    <col min="319" max="319" width="39" customWidth="true" style="1"/>
    <col min="320" max="320" width="39" customWidth="true" style="1"/>
    <col min="321" max="321" width="39" customWidth="true" style="1"/>
    <col min="322" max="322" width="39" customWidth="true" style="1"/>
    <col min="323" max="323" width="39" customWidth="true" style="1"/>
    <col min="324" max="324" width="39" customWidth="true" style="1"/>
    <col min="325" max="325" width="39" customWidth="true" style="1"/>
    <col min="326" max="326" width="39" customWidth="true" style="1"/>
    <col min="327" max="327" width="39" customWidth="true" style="1"/>
    <col min="328" max="328" width="39" customWidth="true" style="1"/>
    <col min="329" max="329" width="39" customWidth="true" style="1"/>
    <col min="330" max="330" width="39" customWidth="true" style="1"/>
    <col min="331" max="331" width="39" customWidth="true" style="1"/>
    <col min="332" max="332" width="39" customWidth="true" style="1"/>
    <col min="333" max="333" width="39" customWidth="true" style="1"/>
    <col min="334" max="334" width="39" customWidth="true" style="1"/>
    <col min="335" max="335" width="39" customWidth="true" style="1"/>
    <col min="336" max="336" width="39" customWidth="true" style="1"/>
    <col min="337" max="337" width="39" customWidth="true" style="1"/>
    <col min="338" max="338" width="39" customWidth="true" style="1"/>
    <col min="339" max="339" width="39" customWidth="true" style="1"/>
    <col min="340" max="340" width="39" customWidth="true" style="1"/>
    <col min="341" max="341" width="39" customWidth="true" style="1"/>
    <col min="342" max="342" width="39" customWidth="true" style="1"/>
    <col min="343" max="343" width="39" customWidth="true" style="1"/>
    <col min="344" max="344" width="39" customWidth="true" style="1"/>
    <col min="345" max="345" width="39" customWidth="true" style="1"/>
    <col min="346" max="346" width="39" customWidth="true" style="1"/>
    <col min="347" max="347" width="39" customWidth="true" style="1"/>
    <col min="348" max="348" width="39" customWidth="true" style="1"/>
    <col min="349" max="349" width="39" customWidth="true" style="1"/>
    <col min="350" max="350" width="39" customWidth="true" style="1"/>
    <col min="351" max="351" width="39" customWidth="true" style="1"/>
    <col min="352" max="352" width="39" customWidth="true" style="1"/>
    <col min="353" max="353" width="39" customWidth="true" style="1"/>
    <col min="354" max="354" width="39" customWidth="true" style="1"/>
    <col min="355" max="355" width="39" customWidth="true" style="1"/>
    <col min="356" max="356" width="39" customWidth="true" style="1"/>
    <col min="357" max="357" width="39" customWidth="true" style="1"/>
    <col min="358" max="358" width="39" customWidth="true" style="1"/>
    <col min="359" max="359" width="39" customWidth="true" style="1"/>
    <col min="360" max="360" width="39" customWidth="true" style="1"/>
    <col min="361" max="361" width="39" customWidth="true" style="1"/>
    <col min="362" max="362" width="39" customWidth="true" style="1"/>
    <col min="363" max="363" width="39" customWidth="true" style="1"/>
    <col min="364" max="364" width="39" customWidth="true" style="1"/>
    <col min="365" max="365" width="39" customWidth="true" style="1"/>
    <col min="366" max="366" width="39" customWidth="true" style="1"/>
    <col min="367" max="367" width="39" customWidth="true" style="1"/>
    <col min="368" max="368" width="39" customWidth="true" style="1"/>
    <col min="369" max="369" width="39" customWidth="true" style="1"/>
    <col min="370" max="370" width="39" customWidth="true" style="1"/>
    <col min="371" max="371" width="39" customWidth="true" style="1"/>
    <col min="372" max="372" width="39" customWidth="true" style="1"/>
    <col min="373" max="373" width="39" customWidth="true" style="1"/>
    <col min="374" max="374" width="39" customWidth="true" style="1"/>
    <col min="375" max="375" width="39" customWidth="true" style="1"/>
    <col min="376" max="376" width="39" customWidth="true" style="1"/>
    <col min="377" max="377" width="39" customWidth="true" style="1"/>
    <col min="378" max="378" width="39" customWidth="true" style="1"/>
    <col min="379" max="379" width="39" customWidth="true" style="1"/>
    <col min="380" max="380" width="39" customWidth="true" style="1"/>
    <col min="381" max="381" width="39" customWidth="true" style="1"/>
    <col min="382" max="382" width="39" customWidth="true" style="1"/>
    <col min="383" max="383" width="39" customWidth="true" style="1"/>
    <col min="384" max="384" width="39" customWidth="true" style="1"/>
    <col min="385" max="385" width="39" customWidth="true" style="1"/>
    <col min="386" max="386" width="39" customWidth="true" style="1"/>
    <col min="387" max="387" width="39" customWidth="true" style="1"/>
    <col min="388" max="388" width="39" customWidth="true" style="1"/>
    <col min="389" max="389" width="39" customWidth="true" style="1"/>
    <col min="390" max="390" width="39" customWidth="true" style="1"/>
    <col min="391" max="391" width="39" customWidth="true" style="1"/>
    <col min="392" max="392" width="39" customWidth="true" style="1"/>
    <col min="393" max="393" width="39" customWidth="true" style="1"/>
    <col min="394" max="394" width="39" customWidth="true" style="1"/>
    <col min="395" max="395" width="39" customWidth="true" style="1"/>
    <col min="396" max="396" width="39" customWidth="true" style="1"/>
    <col min="397" max="397" width="39" customWidth="true" style="1"/>
    <col min="398" max="398" width="39" customWidth="true" style="1"/>
    <col min="399" max="399" width="39" customWidth="true" style="1"/>
    <col min="400" max="400" width="39" customWidth="true" style="1"/>
    <col min="401" max="401" width="39" customWidth="true" style="1"/>
    <col min="402" max="402" width="39" customWidth="true" style="1"/>
    <col min="403" max="403" width="39" customWidth="true" style="1"/>
    <col min="404" max="404" width="39" customWidth="true" style="1"/>
    <col min="405" max="405" width="39" customWidth="true" style="1"/>
    <col min="406" max="406" width="39" customWidth="true" style="1"/>
    <col min="407" max="407" width="39" customWidth="true" style="1"/>
    <col min="408" max="408" width="39" customWidth="true" style="1"/>
    <col min="409" max="409" width="39" customWidth="true" style="1"/>
    <col min="410" max="410" width="39" customWidth="true" style="1"/>
    <col min="411" max="411" width="39" customWidth="true" style="1"/>
    <col min="412" max="412" width="39" customWidth="true" style="1"/>
    <col min="413" max="413" width="39" customWidth="true" style="1"/>
    <col min="414" max="414" width="39" customWidth="true" style="1"/>
    <col min="415" max="415" width="39" customWidth="true" style="1"/>
    <col min="416" max="416" width="39" customWidth="true" style="1"/>
    <col min="417" max="417" width="39" customWidth="true" style="1"/>
    <col min="418" max="418" width="39" customWidth="true" style="1"/>
    <col min="419" max="419" width="39" customWidth="true" style="1"/>
    <col min="420" max="420" width="39" customWidth="true" style="1"/>
    <col min="421" max="421" width="39" customWidth="true" style="1"/>
    <col min="422" max="422" width="39" customWidth="true" style="1"/>
    <col min="423" max="423" width="39" customWidth="true" style="1"/>
    <col min="424" max="424" width="39" customWidth="true" style="1"/>
    <col min="425" max="425" width="39" customWidth="true" style="1"/>
    <col min="426" max="426" width="39" customWidth="true" style="1"/>
    <col min="427" max="427" width="39" customWidth="true" style="1"/>
    <col min="428" max="428" width="39" customWidth="true" style="1"/>
    <col min="429" max="429" width="39" customWidth="true" style="1"/>
    <col min="430" max="430" width="39" customWidth="true" style="1"/>
    <col min="431" max="431" width="39" customWidth="true" style="1"/>
    <col min="432" max="432" width="39" customWidth="true" style="1"/>
    <col min="433" max="433" width="39" customWidth="true" style="1"/>
    <col min="434" max="434" width="39" customWidth="true" style="1"/>
    <col min="435" max="435" width="39" customWidth="true" style="1"/>
    <col min="436" max="436" width="39" customWidth="true" style="1"/>
    <col min="437" max="437" width="39" customWidth="true" style="1"/>
    <col min="438" max="438" width="39" customWidth="true" style="1"/>
    <col min="439" max="439" width="39" customWidth="true" style="1"/>
    <col min="440" max="440" width="39" customWidth="true" style="1"/>
    <col min="441" max="441" width="39" customWidth="true" style="1"/>
    <col min="442" max="442" width="39" customWidth="true" style="1"/>
    <col min="443" max="443" width="39" customWidth="true" style="1"/>
    <col min="444" max="444" width="39" customWidth="true" style="1"/>
    <col min="445" max="445" width="39" customWidth="true" style="1"/>
    <col min="446" max="446" width="39" customWidth="true" style="1"/>
    <col min="447" max="447" width="39" customWidth="true" style="1"/>
    <col min="448" max="448" width="39" customWidth="true" style="1"/>
    <col min="449" max="449" width="39" customWidth="true" style="1"/>
    <col min="450" max="450" width="39" customWidth="true" style="1"/>
    <col min="451" max="451" width="39" customWidth="true" style="1"/>
    <col min="452" max="452" width="39" customWidth="true" style="1"/>
    <col min="453" max="453" width="39" customWidth="true" style="1"/>
    <col min="454" max="454" width="39" customWidth="true" style="1"/>
    <col min="455" max="455" width="39" customWidth="true" style="1"/>
    <col min="456" max="456" width="39" customWidth="true" style="1"/>
    <col min="457" max="457" width="39" customWidth="true" style="1"/>
    <col min="458" max="458" width="39" customWidth="true" style="1"/>
    <col min="459" max="459" width="39" customWidth="true" style="1"/>
    <col min="460" max="460" width="39" customWidth="true" style="1"/>
    <col min="461" max="461" width="39" customWidth="true" style="1"/>
    <col min="462" max="462" width="39" customWidth="true" style="1"/>
    <col min="463" max="463" width="39" customWidth="true" style="1"/>
    <col min="464" max="464" width="39" customWidth="true" style="1"/>
    <col min="465" max="465" width="39" customWidth="true" style="1"/>
    <col min="466" max="466" width="39" customWidth="true" style="1"/>
    <col min="467" max="467" width="39" customWidth="true" style="1"/>
    <col min="468" max="468" width="39" customWidth="true" style="1"/>
    <col min="469" max="469" width="39" customWidth="true" style="1"/>
    <col min="470" max="470" width="39" customWidth="true" style="1"/>
    <col min="471" max="471" width="39" customWidth="true" style="1"/>
    <col min="472" max="472" width="39" customWidth="true" style="1"/>
    <col min="473" max="473" width="39" customWidth="true" style="1"/>
    <col min="474" max="474" width="39" customWidth="true" style="1"/>
    <col min="475" max="475" width="39" customWidth="true" style="1"/>
    <col min="476" max="476" width="39" customWidth="true" style="1"/>
    <col min="477" max="477" width="39" customWidth="true" style="1"/>
    <col min="478" max="478" width="39" customWidth="true" style="1"/>
    <col min="479" max="479" width="39" customWidth="true" style="1"/>
    <col min="480" max="480" width="39" customWidth="true" style="1"/>
    <col min="481" max="481" width="39" customWidth="true" style="1"/>
    <col min="482" max="482" width="39" customWidth="true" style="1"/>
    <col min="483" max="483" width="39" customWidth="true" style="1"/>
    <col min="484" max="484" width="39" customWidth="true" style="1"/>
    <col min="485" max="485" width="39" customWidth="true" style="1"/>
    <col min="486" max="486" width="39" customWidth="true" style="1"/>
    <col min="487" max="487" width="39" customWidth="true" style="1"/>
    <col min="488" max="488" width="39" customWidth="true" style="1"/>
    <col min="489" max="489" width="39" customWidth="true" style="1"/>
    <col min="490" max="490" width="39" customWidth="true" style="1"/>
    <col min="491" max="491" width="39" customWidth="true" style="1"/>
    <col min="492" max="492" width="39" customWidth="true" style="1"/>
    <col min="493" max="493" width="39" customWidth="true" style="1"/>
    <col min="494" max="494" width="39" customWidth="true" style="1"/>
    <col min="495" max="495" width="39" customWidth="true" style="1"/>
    <col min="496" max="496" width="39" customWidth="true" style="1"/>
    <col min="497" max="497" width="39" customWidth="true" style="1"/>
    <col min="498" max="498" width="39" customWidth="true" style="1"/>
    <col min="499" max="499" width="39" customWidth="true" style="1"/>
    <col min="500" max="500" width="39" customWidth="true" style="1"/>
    <col min="501" max="501" width="39" customWidth="true" style="1"/>
    <col min="502" max="502" width="39" customWidth="true" style="1"/>
    <col min="503" max="503" width="39" customWidth="true" style="1"/>
    <col min="504" max="504" width="39" customWidth="true" style="1"/>
    <col min="505" max="505" width="39" customWidth="true" style="1"/>
    <col min="506" max="506" width="39" customWidth="true" style="1"/>
    <col min="507" max="507" width="39" customWidth="true" style="1"/>
    <col min="508" max="508" width="39" customWidth="true" style="1"/>
    <col min="509" max="509" width="39" customWidth="true" style="1"/>
    <col min="510" max="510" width="39" customWidth="true" style="1"/>
    <col min="511" max="511" width="39" customWidth="true" style="1"/>
    <col min="512" max="512" width="39" customWidth="true" style="1"/>
    <col min="513" max="513" width="39" customWidth="true" style="1"/>
    <col min="514" max="514" width="39" customWidth="true" style="1"/>
    <col min="515" max="515" width="39" customWidth="true" style="1"/>
    <col min="516" max="516" width="39" customWidth="true" style="1"/>
    <col min="517" max="517" width="39" customWidth="true" style="1"/>
    <col min="518" max="518" width="39" customWidth="true" style="1"/>
    <col min="519" max="519" width="39" customWidth="true" style="1"/>
    <col min="520" max="520" width="39" customWidth="true" style="1"/>
    <col min="521" max="521" width="39" customWidth="true" style="1"/>
    <col min="522" max="522" width="39" customWidth="true" style="1"/>
    <col min="523" max="523" width="39" customWidth="true" style="1"/>
    <col min="524" max="524" width="39" customWidth="true" style="1"/>
    <col min="525" max="525" width="39" customWidth="true" style="1"/>
    <col min="526" max="526" width="39" customWidth="true" style="1"/>
    <col min="527" max="527" width="39" customWidth="true" style="1"/>
    <col min="528" max="528" width="39" customWidth="true" style="1"/>
    <col min="529" max="529" width="39" customWidth="true" style="1"/>
    <col min="530" max="530" width="39" customWidth="true" style="1"/>
    <col min="531" max="531" width="39" customWidth="true" style="1"/>
    <col min="532" max="532" width="39" customWidth="true" style="1"/>
    <col min="533" max="533" width="39" customWidth="true" style="1"/>
    <col min="534" max="534" width="39" customWidth="true" style="1"/>
    <col min="535" max="535" width="39" customWidth="true" style="1"/>
    <col min="536" max="536" width="39" customWidth="true" style="1"/>
    <col min="537" max="537" width="39" customWidth="true" style="1"/>
    <col min="538" max="538" width="39" customWidth="true" style="1"/>
    <col min="539" max="539" width="39" customWidth="true" style="1"/>
    <col min="540" max="540" width="39" customWidth="true" style="1"/>
    <col min="541" max="541" width="39" customWidth="true" style="1"/>
    <col min="542" max="542" width="39" customWidth="true" style="1"/>
    <col min="543" max="543" width="39" customWidth="true" style="1"/>
    <col min="544" max="544" width="39" customWidth="true" style="1"/>
    <col min="545" max="545" width="39" customWidth="true" style="1"/>
    <col min="546" max="546" width="39" customWidth="true" style="1"/>
    <col min="547" max="547" width="39" customWidth="true" style="1"/>
    <col min="548" max="548" width="39" customWidth="true" style="1"/>
    <col min="549" max="549" width="39" customWidth="true" style="1"/>
    <col min="550" max="550" width="39" customWidth="true" style="1"/>
    <col min="551" max="551" width="39" customWidth="true" style="1"/>
    <col min="552" max="552" width="39" customWidth="true" style="1"/>
    <col min="553" max="553" width="39" customWidth="true" style="1"/>
    <col min="554" max="554" width="39" customWidth="true" style="1"/>
    <col min="555" max="555" width="39" customWidth="true" style="1"/>
    <col min="556" max="556" width="39" customWidth="true" style="1"/>
    <col min="557" max="557" width="39" customWidth="true" style="1"/>
    <col min="558" max="558" width="39" customWidth="true" style="1"/>
    <col min="559" max="559" width="39" customWidth="true" style="1"/>
    <col min="560" max="560" width="39" customWidth="true" style="1"/>
    <col min="561" max="561" width="39" customWidth="true" style="1"/>
    <col min="562" max="562" width="39" customWidth="true" style="1"/>
    <col min="563" max="563" width="39" customWidth="true" style="1"/>
    <col min="564" max="564" width="39" customWidth="true" style="1"/>
    <col min="565" max="565" width="39" customWidth="true" style="1"/>
    <col min="566" max="566" width="39" customWidth="true" style="1"/>
    <col min="567" max="567" width="39" customWidth="true" style="1"/>
    <col min="568" max="568" width="39" customWidth="true" style="1"/>
    <col min="569" max="569" width="39" customWidth="true" style="1"/>
    <col min="570" max="570" width="39" customWidth="true" style="1"/>
    <col min="571" max="571" width="39" customWidth="true" style="1"/>
    <col min="572" max="572" width="39" customWidth="true" style="1"/>
    <col min="573" max="573" width="39" customWidth="true" style="1"/>
    <col min="574" max="574" width="39" customWidth="true" style="1"/>
    <col min="575" max="575" width="39" customWidth="true" style="1"/>
    <col min="576" max="576" width="39" customWidth="true" style="1"/>
    <col min="577" max="577" width="39" customWidth="true" style="1"/>
    <col min="578" max="578" width="39" customWidth="true" style="1"/>
    <col min="579" max="579" width="39" customWidth="true" style="1"/>
    <col min="580" max="580" width="39" customWidth="true" style="1"/>
    <col min="581" max="581" width="39" customWidth="true" style="1"/>
    <col min="582" max="582" width="39" customWidth="true" style="1"/>
    <col min="583" max="583" width="39" customWidth="true" style="1"/>
    <col min="584" max="584" width="39" customWidth="true" style="1"/>
    <col min="585" max="585" width="39" customWidth="true" style="1"/>
    <col min="586" max="586" width="39" customWidth="true" style="1"/>
    <col min="587" max="587" width="39" customWidth="true" style="1"/>
    <col min="588" max="588" width="39" customWidth="true" style="1"/>
    <col min="589" max="589" width="39" customWidth="true" style="1"/>
    <col min="590" max="590" width="39" customWidth="true" style="1"/>
    <col min="591" max="591" width="39" customWidth="true" style="1"/>
    <col min="592" max="592" width="39" customWidth="true" style="1"/>
    <col min="593" max="593" width="39" customWidth="true" style="1"/>
    <col min="594" max="594" width="39" customWidth="true" style="1"/>
    <col min="595" max="595" width="39" customWidth="true" style="1"/>
    <col min="596" max="596" width="39" customWidth="true" style="1"/>
    <col min="597" max="597" width="39" customWidth="true" style="1"/>
    <col min="598" max="598" width="39" customWidth="true" style="1"/>
    <col min="599" max="599" width="39" customWidth="true" style="1"/>
    <col min="600" max="600" width="39" customWidth="true" style="1"/>
    <col min="601" max="601" width="39" customWidth="true" style="1"/>
    <col min="602" max="602" width="39" customWidth="true" style="1"/>
    <col min="603" max="603" width="39" customWidth="true" style="1"/>
    <col min="604" max="604" width="39" customWidth="true" style="1"/>
    <col min="605" max="605" width="39" customWidth="true" style="1"/>
    <col min="606" max="606" width="39" customWidth="true" style="1"/>
    <col min="607" max="607" width="39" customWidth="true" style="1"/>
    <col min="608" max="608" width="39" customWidth="true" style="1"/>
    <col min="609" max="609" width="39" customWidth="true" style="1"/>
    <col min="610" max="610" width="39" customWidth="true" style="1"/>
    <col min="611" max="611" width="39" customWidth="true" style="1"/>
    <col min="612" max="612" width="39" customWidth="true" style="1"/>
    <col min="613" max="613" width="39" customWidth="true" style="1"/>
    <col min="614" max="614" width="39" customWidth="true" style="1"/>
    <col min="615" max="615" width="39" customWidth="true" style="1"/>
    <col min="616" max="616" width="39" customWidth="true" style="1"/>
    <col min="617" max="617" width="39" customWidth="true" style="1"/>
    <col min="618" max="618" width="39" customWidth="true" style="1"/>
    <col min="619" max="619" width="39" customWidth="true" style="1"/>
    <col min="620" max="620" width="39" customWidth="true" style="1"/>
    <col min="621" max="621" width="39" customWidth="true" style="1"/>
    <col min="622" max="622" width="39" customWidth="true" style="1"/>
    <col min="623" max="623" width="39" customWidth="true" style="1"/>
    <col min="624" max="624" width="39" customWidth="true" style="1"/>
    <col min="625" max="625" width="39" customWidth="true" style="1"/>
    <col min="626" max="626" width="39" customWidth="true" style="1"/>
    <col min="627" max="627" width="39" customWidth="true" style="1"/>
    <col min="628" max="628" width="39" customWidth="true" style="1"/>
    <col min="629" max="629" width="39" customWidth="true" style="1"/>
    <col min="630" max="630" width="39" customWidth="true" style="1"/>
    <col min="631" max="631" width="39" customWidth="true" style="1"/>
    <col min="632" max="632" width="39" customWidth="true" style="1"/>
    <col min="633" max="633" width="39" customWidth="true" style="1"/>
    <col min="634" max="634" width="39" customWidth="true" style="1"/>
    <col min="635" max="635" width="39" customWidth="true" style="1"/>
    <col min="636" max="636" width="39" customWidth="true" style="1"/>
    <col min="637" max="637" width="39" customWidth="true" style="1"/>
    <col min="638" max="638" width="39" customWidth="true" style="1"/>
    <col min="639" max="639" width="39" customWidth="true" style="1"/>
    <col min="640" max="640" width="39" customWidth="true" style="1"/>
    <col min="641" max="641" width="39" customWidth="true" style="1"/>
    <col min="642" max="642" width="39" customWidth="true" style="1"/>
    <col min="643" max="643" width="39" customWidth="true" style="1"/>
    <col min="644" max="644" width="39" customWidth="true" style="1"/>
    <col min="645" max="645" width="39" customWidth="true" style="1"/>
    <col min="646" max="646" width="39" customWidth="true" style="1"/>
    <col min="647" max="647" width="39" customWidth="true" style="1"/>
    <col min="648" max="648" width="39" customWidth="true" style="1"/>
    <col min="649" max="649" width="39" customWidth="true" style="1"/>
    <col min="650" max="650" width="39" customWidth="true" style="1"/>
    <col min="651" max="651" width="39" customWidth="true" style="1"/>
    <col min="652" max="652" width="39" customWidth="true" style="1"/>
    <col min="653" max="653" width="39" customWidth="true" style="1"/>
    <col min="654" max="654" width="39" customWidth="true" style="1"/>
    <col min="655" max="655" width="39" customWidth="true" style="1"/>
    <col min="656" max="656" width="39" customWidth="true" style="1"/>
    <col min="657" max="657" width="39" customWidth="true" style="1"/>
    <col min="658" max="658" width="39" customWidth="true" style="1"/>
    <col min="659" max="659" width="39" customWidth="true" style="1"/>
    <col min="660" max="660" width="39" customWidth="true" style="1"/>
    <col min="661" max="661" width="39" customWidth="true" style="1"/>
    <col min="662" max="662" width="39" customWidth="true" style="1"/>
    <col min="663" max="663" width="39" customWidth="true" style="1"/>
    <col min="664" max="664" width="39" customWidth="true" style="1"/>
    <col min="665" max="665" width="39" customWidth="true" style="1"/>
    <col min="666" max="666" width="39" customWidth="true" style="1"/>
    <col min="667" max="667" width="39" customWidth="true" style="1"/>
    <col min="668" max="668" width="39" customWidth="true" style="1"/>
    <col min="669" max="669" width="39" customWidth="true" style="1"/>
    <col min="670" max="670" width="39" customWidth="true" style="1"/>
    <col min="671" max="671" width="39" customWidth="true" style="1"/>
    <col min="672" max="672" width="39" customWidth="true" style="1"/>
    <col min="673" max="673" width="39" customWidth="true" style="1"/>
    <col min="674" max="674" width="39" customWidth="true" style="1"/>
    <col min="675" max="675" width="39" customWidth="true" style="1"/>
    <col min="676" max="676" width="39" customWidth="true" style="1"/>
    <col min="677" max="677" width="39" customWidth="true" style="1"/>
    <col min="678" max="678" width="39" customWidth="true" style="1"/>
    <col min="679" max="679" width="39" customWidth="true" style="1"/>
    <col min="680" max="680" width="39" customWidth="true" style="1"/>
    <col min="681" max="681" width="39" customWidth="true" style="1"/>
    <col min="682" max="682" width="39" customWidth="true" style="1"/>
    <col min="683" max="683" width="39" customWidth="true" style="1"/>
    <col min="684" max="684" width="39" customWidth="true" style="1"/>
    <col min="685" max="685" width="39" customWidth="true" style="1"/>
    <col min="686" max="686" width="39" customWidth="true" style="1"/>
    <col min="687" max="687" width="39" customWidth="true" style="1"/>
    <col min="688" max="688" width="39" customWidth="true" style="1"/>
    <col min="689" max="689" width="39" customWidth="true" style="1"/>
    <col min="690" max="690" width="39" customWidth="true" style="1"/>
    <col min="691" max="691" width="39" customWidth="true" style="1"/>
    <col min="692" max="692" width="39" customWidth="true" style="1"/>
    <col min="693" max="693" width="39" customWidth="true" style="1"/>
    <col min="694" max="694" width="39" customWidth="true" style="1"/>
    <col min="695" max="695" width="39" customWidth="true" style="1"/>
    <col min="696" max="696" width="39" customWidth="true" style="1"/>
    <col min="697" max="697" width="39" customWidth="true" style="1"/>
    <col min="698" max="698" width="39" customWidth="true" style="1"/>
    <col min="699" max="699" width="39" customWidth="true" style="1"/>
    <col min="700" max="700" width="39" customWidth="true" style="1"/>
    <col min="701" max="701" width="39" customWidth="true" style="1"/>
    <col min="702" max="702" width="39" customWidth="true" style="1"/>
  </cols>
  <sheetData>
    <row r="1" spans="1:702">
      <c r="A1" s="3" t="s">
        <v>0</v>
      </c>
      <c r="B1" s="4" t="str">
        <f>HYPERLINK("https://www.solarquotes.com.au/","Latest version here")</f>
        <v>Latest version here</v>
      </c>
    </row>
    <row r="2" spans="1:70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  <c r="Z2" s="1" t="s">
        <v>26</v>
      </c>
      <c r="AA2" s="1" t="s">
        <v>27</v>
      </c>
      <c r="AB2" s="1" t="s">
        <v>28</v>
      </c>
      <c r="AC2" s="1" t="s">
        <v>29</v>
      </c>
      <c r="AD2" s="1" t="s">
        <v>30</v>
      </c>
      <c r="AE2" s="1" t="s">
        <v>31</v>
      </c>
      <c r="AF2" s="1" t="s">
        <v>32</v>
      </c>
      <c r="AG2" s="1" t="s">
        <v>33</v>
      </c>
      <c r="AH2" s="1" t="s">
        <v>34</v>
      </c>
      <c r="AI2" s="1" t="s">
        <v>35</v>
      </c>
    </row>
    <row r="3" spans="1:702" customHeight="1" ht="220">
      <c r="A3" s="1" t="s">
        <v>36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702" customHeight="1" ht="230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702">
      <c r="A5" s="1" t="s">
        <v>38</v>
      </c>
      <c r="B5" s="1" t="s">
        <v>39</v>
      </c>
      <c r="C5" s="1" t="s">
        <v>40</v>
      </c>
      <c r="D5" s="1" t="s">
        <v>41</v>
      </c>
      <c r="E5" s="1" t="s">
        <v>42</v>
      </c>
      <c r="F5" s="1" t="s">
        <v>43</v>
      </c>
      <c r="G5" s="1" t="s">
        <v>44</v>
      </c>
      <c r="H5" s="1" t="s">
        <v>44</v>
      </c>
      <c r="I5" s="1" t="s">
        <v>45</v>
      </c>
      <c r="J5" s="1" t="s">
        <v>46</v>
      </c>
      <c r="K5" s="1" t="s">
        <v>47</v>
      </c>
      <c r="L5" s="1" t="s">
        <v>48</v>
      </c>
      <c r="M5" s="1" t="s">
        <v>49</v>
      </c>
      <c r="N5" s="1" t="s">
        <v>50</v>
      </c>
      <c r="O5" s="1" t="s">
        <v>51</v>
      </c>
      <c r="P5" s="1" t="s">
        <v>52</v>
      </c>
      <c r="Q5" s="1" t="s">
        <v>53</v>
      </c>
      <c r="R5" s="1" t="s">
        <v>54</v>
      </c>
      <c r="S5" s="1" t="s">
        <v>55</v>
      </c>
      <c r="T5" s="1" t="s">
        <v>56</v>
      </c>
      <c r="U5" s="1" t="s">
        <v>57</v>
      </c>
      <c r="V5" s="1" t="s">
        <v>58</v>
      </c>
      <c r="W5" s="1" t="s">
        <v>59</v>
      </c>
      <c r="X5" s="1" t="s">
        <v>60</v>
      </c>
      <c r="Y5" s="1" t="s">
        <v>61</v>
      </c>
      <c r="Z5" s="1" t="s">
        <v>62</v>
      </c>
      <c r="AA5" s="1" t="s">
        <v>63</v>
      </c>
      <c r="AB5" s="1" t="s">
        <v>64</v>
      </c>
      <c r="AC5" s="1" t="s">
        <v>65</v>
      </c>
      <c r="AD5" s="1" t="s">
        <v>66</v>
      </c>
      <c r="AE5" s="1" t="s">
        <v>67</v>
      </c>
      <c r="AF5" s="1" t="s">
        <v>68</v>
      </c>
      <c r="AG5" s="1" t="s">
        <v>69</v>
      </c>
      <c r="AH5" s="1" t="s">
        <v>70</v>
      </c>
      <c r="AI5" s="1" t="s">
        <v>71</v>
      </c>
    </row>
    <row r="6" spans="1:702">
      <c r="A6" s="1" t="s">
        <v>72</v>
      </c>
      <c r="B6" s="1" t="s">
        <v>73</v>
      </c>
      <c r="C6" s="1" t="s">
        <v>74</v>
      </c>
      <c r="D6" s="1" t="s">
        <v>75</v>
      </c>
      <c r="E6" s="1" t="s">
        <v>76</v>
      </c>
      <c r="F6" s="1" t="s">
        <v>77</v>
      </c>
      <c r="G6" s="1" t="s">
        <v>78</v>
      </c>
      <c r="H6" s="1" t="s">
        <v>79</v>
      </c>
      <c r="I6" s="1" t="s">
        <v>80</v>
      </c>
      <c r="J6" s="1" t="s">
        <v>81</v>
      </c>
      <c r="K6" s="1" t="s">
        <v>82</v>
      </c>
      <c r="L6" s="1" t="s">
        <v>83</v>
      </c>
      <c r="M6" s="1" t="s">
        <v>84</v>
      </c>
      <c r="N6" s="1" t="s">
        <v>85</v>
      </c>
      <c r="O6" s="1" t="s">
        <v>86</v>
      </c>
      <c r="P6" s="1" t="s">
        <v>87</v>
      </c>
      <c r="Q6" s="1" t="s">
        <v>88</v>
      </c>
      <c r="R6" s="1" t="s">
        <v>89</v>
      </c>
      <c r="S6" s="1" t="s">
        <v>90</v>
      </c>
      <c r="T6" s="1" t="s">
        <v>91</v>
      </c>
      <c r="U6" s="1" t="s">
        <v>92</v>
      </c>
      <c r="V6" s="1" t="s">
        <v>93</v>
      </c>
      <c r="W6" s="1" t="s">
        <v>94</v>
      </c>
      <c r="X6" s="1" t="s">
        <v>95</v>
      </c>
      <c r="Y6" s="1" t="s">
        <v>96</v>
      </c>
      <c r="Z6" s="1" t="s">
        <v>97</v>
      </c>
      <c r="AA6" s="1" t="s">
        <v>98</v>
      </c>
      <c r="AB6" s="1" t="s">
        <v>99</v>
      </c>
      <c r="AC6" s="1" t="s">
        <v>100</v>
      </c>
      <c r="AD6" s="1" t="s">
        <v>101</v>
      </c>
      <c r="AE6" s="1" t="s">
        <v>102</v>
      </c>
      <c r="AF6" s="1" t="s">
        <v>103</v>
      </c>
      <c r="AG6" s="1" t="s">
        <v>104</v>
      </c>
      <c r="AH6" s="1" t="s">
        <v>105</v>
      </c>
      <c r="AI6" s="1" t="s">
        <v>106</v>
      </c>
    </row>
    <row r="7" spans="1:702">
      <c r="A7" s="1" t="s">
        <v>107</v>
      </c>
      <c r="B7" s="1" t="s">
        <v>108</v>
      </c>
      <c r="C7" s="1" t="s">
        <v>108</v>
      </c>
      <c r="D7" s="1" t="s">
        <v>109</v>
      </c>
      <c r="E7" s="1" t="s">
        <v>110</v>
      </c>
      <c r="F7" s="1" t="s">
        <v>110</v>
      </c>
      <c r="G7" s="1" t="s">
        <v>108</v>
      </c>
      <c r="H7" s="1" t="s">
        <v>108</v>
      </c>
      <c r="I7" s="1" t="s">
        <v>111</v>
      </c>
      <c r="J7" s="1" t="s">
        <v>108</v>
      </c>
      <c r="K7" s="1" t="s">
        <v>111</v>
      </c>
      <c r="L7" s="1" t="s">
        <v>112</v>
      </c>
      <c r="M7" s="1" t="s">
        <v>110</v>
      </c>
      <c r="N7" s="1" t="s">
        <v>113</v>
      </c>
      <c r="O7" s="1" t="s">
        <v>112</v>
      </c>
      <c r="P7" s="1" t="s">
        <v>114</v>
      </c>
      <c r="Q7" s="1" t="s">
        <v>108</v>
      </c>
      <c r="R7" s="1" t="s">
        <v>115</v>
      </c>
      <c r="S7" s="1" t="s">
        <v>116</v>
      </c>
      <c r="T7" s="1" t="s">
        <v>117</v>
      </c>
      <c r="U7" s="1" t="s">
        <v>108</v>
      </c>
      <c r="V7" s="1" t="s">
        <v>108</v>
      </c>
      <c r="W7" s="1" t="s">
        <v>118</v>
      </c>
      <c r="X7" s="1" t="s">
        <v>110</v>
      </c>
      <c r="Y7" s="1" t="s">
        <v>108</v>
      </c>
      <c r="Z7" s="1" t="s">
        <v>108</v>
      </c>
      <c r="AA7" s="1" t="s">
        <v>118</v>
      </c>
      <c r="AB7" s="1" t="s">
        <v>110</v>
      </c>
      <c r="AC7" s="1" t="s">
        <v>110</v>
      </c>
      <c r="AD7" s="1" t="s">
        <v>109</v>
      </c>
      <c r="AE7" s="1" t="s">
        <v>112</v>
      </c>
      <c r="AF7" s="1" t="s">
        <v>108</v>
      </c>
      <c r="AG7" s="1" t="s">
        <v>118</v>
      </c>
      <c r="AH7" s="1" t="s">
        <v>109</v>
      </c>
      <c r="AI7" s="1" t="s">
        <v>110</v>
      </c>
    </row>
    <row r="8" spans="1:702">
      <c r="A8" s="1" t="s">
        <v>119</v>
      </c>
      <c r="B8" s="1" t="s">
        <v>120</v>
      </c>
      <c r="C8" s="1" t="s">
        <v>121</v>
      </c>
      <c r="D8" s="1" t="s">
        <v>122</v>
      </c>
      <c r="E8" s="1" t="s">
        <v>123</v>
      </c>
      <c r="F8" s="1" t="s">
        <v>123</v>
      </c>
      <c r="G8" s="1" t="s">
        <v>124</v>
      </c>
      <c r="H8" s="1" t="s">
        <v>124</v>
      </c>
      <c r="I8" s="1" t="s">
        <v>125</v>
      </c>
      <c r="J8" s="1" t="s">
        <v>121</v>
      </c>
      <c r="K8" s="1" t="s">
        <v>126</v>
      </c>
      <c r="L8" s="1" t="s">
        <v>127</v>
      </c>
      <c r="M8" s="1" t="s">
        <v>124</v>
      </c>
      <c r="N8" s="1" t="s">
        <v>128</v>
      </c>
      <c r="O8" s="1" t="s">
        <v>129</v>
      </c>
      <c r="P8" s="1" t="s">
        <v>130</v>
      </c>
      <c r="Q8" s="1" t="s">
        <v>131</v>
      </c>
      <c r="R8" s="1" t="s">
        <v>122</v>
      </c>
      <c r="S8" s="1" t="s">
        <v>132</v>
      </c>
      <c r="T8" s="1" t="s">
        <v>132</v>
      </c>
      <c r="U8" s="1" t="s">
        <v>121</v>
      </c>
      <c r="V8" s="1" t="s">
        <v>133</v>
      </c>
      <c r="W8" s="1" t="s">
        <v>126</v>
      </c>
      <c r="X8" s="1" t="s">
        <v>123</v>
      </c>
      <c r="Y8" s="1" t="s">
        <v>134</v>
      </c>
      <c r="Z8" s="1" t="s">
        <v>121</v>
      </c>
      <c r="AA8" s="1" t="s">
        <v>126</v>
      </c>
      <c r="AB8" s="1" t="s">
        <v>123</v>
      </c>
      <c r="AC8" s="1" t="s">
        <v>135</v>
      </c>
      <c r="AD8" s="1" t="s">
        <v>136</v>
      </c>
      <c r="AE8" s="1" t="s">
        <v>137</v>
      </c>
      <c r="AF8" s="1" t="s">
        <v>124</v>
      </c>
      <c r="AG8" s="1" t="s">
        <v>126</v>
      </c>
      <c r="AH8" s="1" t="s">
        <v>138</v>
      </c>
      <c r="AI8" s="1" t="s">
        <v>139</v>
      </c>
    </row>
    <row r="9" spans="1:702">
      <c r="A9" s="1" t="s">
        <v>140</v>
      </c>
      <c r="B9" s="1" t="s">
        <v>141</v>
      </c>
      <c r="C9" s="1" t="s">
        <v>142</v>
      </c>
      <c r="D9" s="1" t="s">
        <v>143</v>
      </c>
      <c r="E9" s="1" t="s">
        <v>144</v>
      </c>
      <c r="F9" s="1" t="s">
        <v>144</v>
      </c>
      <c r="G9" s="1" t="s">
        <v>145</v>
      </c>
      <c r="H9" s="1" t="s">
        <v>145</v>
      </c>
      <c r="I9" s="1" t="s">
        <v>146</v>
      </c>
      <c r="J9" s="1" t="s">
        <v>145</v>
      </c>
      <c r="K9" s="1" t="s">
        <v>146</v>
      </c>
      <c r="L9" s="1" t="s">
        <v>147</v>
      </c>
      <c r="M9" s="1" t="s">
        <v>144</v>
      </c>
      <c r="N9" s="1" t="s">
        <v>148</v>
      </c>
      <c r="O9" s="1" t="s">
        <v>149</v>
      </c>
      <c r="P9" s="1" t="s">
        <v>150</v>
      </c>
      <c r="Q9" s="1" t="s">
        <v>151</v>
      </c>
      <c r="R9" s="1" t="s">
        <v>152</v>
      </c>
      <c r="S9" s="1" t="s">
        <v>153</v>
      </c>
      <c r="T9" s="1" t="s">
        <v>153</v>
      </c>
      <c r="U9" s="1" t="s">
        <v>154</v>
      </c>
      <c r="V9" s="1" t="s">
        <v>154</v>
      </c>
      <c r="W9" s="1" t="s">
        <v>147</v>
      </c>
      <c r="X9" s="1" t="s">
        <v>144</v>
      </c>
      <c r="Y9" s="1" t="s">
        <v>141</v>
      </c>
      <c r="Z9" s="1" t="s">
        <v>145</v>
      </c>
      <c r="AA9" s="1" t="s">
        <v>147</v>
      </c>
      <c r="AB9" s="1" t="s">
        <v>144</v>
      </c>
      <c r="AC9" s="1" t="s">
        <v>144</v>
      </c>
      <c r="AD9" s="1" t="s">
        <v>143</v>
      </c>
      <c r="AE9" s="1" t="s">
        <v>147</v>
      </c>
      <c r="AF9" s="1" t="s">
        <v>145</v>
      </c>
      <c r="AG9" s="1" t="s">
        <v>146</v>
      </c>
      <c r="AH9" s="1" t="s">
        <v>143</v>
      </c>
      <c r="AI9" s="1" t="s">
        <v>144</v>
      </c>
    </row>
    <row r="10" spans="1:702">
      <c r="A10" s="1" t="s">
        <v>155</v>
      </c>
      <c r="B10" s="1" t="s">
        <v>156</v>
      </c>
      <c r="C10" s="1" t="s">
        <v>157</v>
      </c>
      <c r="D10" s="1" t="s">
        <v>158</v>
      </c>
      <c r="E10" s="1" t="s">
        <v>159</v>
      </c>
      <c r="F10" s="1" t="s">
        <v>159</v>
      </c>
      <c r="G10" s="1" t="s">
        <v>160</v>
      </c>
      <c r="H10" s="1" t="s">
        <v>160</v>
      </c>
      <c r="I10" s="1" t="s">
        <v>157</v>
      </c>
      <c r="J10" s="1" t="s">
        <v>157</v>
      </c>
      <c r="K10" s="1" t="s">
        <v>161</v>
      </c>
      <c r="L10" s="1" t="s">
        <v>162</v>
      </c>
      <c r="M10" s="1" t="s">
        <v>163</v>
      </c>
      <c r="N10" s="1" t="s">
        <v>158</v>
      </c>
      <c r="O10" s="1" t="s">
        <v>164</v>
      </c>
      <c r="P10" s="1" t="s">
        <v>156</v>
      </c>
      <c r="Q10" s="1" t="s">
        <v>160</v>
      </c>
      <c r="R10" s="1" t="s">
        <v>164</v>
      </c>
      <c r="S10" s="1" t="s">
        <v>164</v>
      </c>
      <c r="T10" s="1" t="s">
        <v>164</v>
      </c>
      <c r="U10" s="1" t="s">
        <v>156</v>
      </c>
      <c r="V10" s="1" t="s">
        <v>156</v>
      </c>
      <c r="W10" s="1" t="s">
        <v>156</v>
      </c>
      <c r="X10" s="1" t="s">
        <v>158</v>
      </c>
      <c r="Y10" s="1" t="s">
        <v>156</v>
      </c>
      <c r="Z10" s="1" t="s">
        <v>165</v>
      </c>
      <c r="AA10" s="1" t="s">
        <v>160</v>
      </c>
      <c r="AB10" s="1" t="s">
        <v>166</v>
      </c>
      <c r="AC10" s="1" t="s">
        <v>156</v>
      </c>
      <c r="AD10" s="1" t="s">
        <v>167</v>
      </c>
      <c r="AE10" s="1" t="s">
        <v>168</v>
      </c>
      <c r="AF10" s="1" t="s">
        <v>159</v>
      </c>
      <c r="AG10" s="1" t="s">
        <v>169</v>
      </c>
      <c r="AH10" s="1" t="s">
        <v>170</v>
      </c>
      <c r="AI10" s="1" t="s">
        <v>156</v>
      </c>
    </row>
    <row r="11" spans="1:702">
      <c r="A11" s="1" t="s">
        <v>171</v>
      </c>
      <c r="B11" s="1" t="s">
        <v>172</v>
      </c>
      <c r="C11" s="1" t="s">
        <v>173</v>
      </c>
      <c r="D11" s="1" t="s">
        <v>174</v>
      </c>
      <c r="E11" s="1" t="s">
        <v>175</v>
      </c>
      <c r="F11" s="1" t="s">
        <v>175</v>
      </c>
      <c r="G11" s="1" t="s">
        <v>176</v>
      </c>
      <c r="H11" s="1" t="s">
        <v>176</v>
      </c>
      <c r="I11" s="1" t="s">
        <v>177</v>
      </c>
      <c r="J11" s="1" t="s">
        <v>178</v>
      </c>
      <c r="K11" s="1" t="s">
        <v>179</v>
      </c>
      <c r="L11" s="1" t="s">
        <v>180</v>
      </c>
      <c r="M11" s="1" t="s">
        <v>181</v>
      </c>
      <c r="N11" s="1" t="s">
        <v>182</v>
      </c>
      <c r="O11" s="1" t="s">
        <v>183</v>
      </c>
      <c r="P11" s="1" t="s">
        <v>184</v>
      </c>
      <c r="Q11" s="1" t="s">
        <v>185</v>
      </c>
      <c r="R11" s="1" t="s">
        <v>186</v>
      </c>
      <c r="S11" s="1" t="s">
        <v>186</v>
      </c>
      <c r="T11" s="1" t="s">
        <v>186</v>
      </c>
      <c r="U11" s="1" t="s">
        <v>187</v>
      </c>
      <c r="V11" s="1" t="s">
        <v>188</v>
      </c>
      <c r="W11" s="1" t="s">
        <v>189</v>
      </c>
      <c r="X11" s="1" t="s">
        <v>190</v>
      </c>
      <c r="Y11" s="1" t="s">
        <v>191</v>
      </c>
      <c r="Z11" s="1" t="s">
        <v>192</v>
      </c>
      <c r="AA11" s="1" t="s">
        <v>193</v>
      </c>
      <c r="AB11" s="1" t="s">
        <v>194</v>
      </c>
      <c r="AC11" s="1" t="s">
        <v>195</v>
      </c>
      <c r="AD11" s="1" t="s">
        <v>196</v>
      </c>
      <c r="AE11" s="1" t="s">
        <v>197</v>
      </c>
      <c r="AF11" s="1" t="s">
        <v>198</v>
      </c>
      <c r="AG11" s="1" t="s">
        <v>199</v>
      </c>
      <c r="AH11" s="1" t="s">
        <v>200</v>
      </c>
      <c r="AI11" s="1" t="s">
        <v>201</v>
      </c>
    </row>
    <row r="12" spans="1:702">
      <c r="A12" s="1" t="s">
        <v>202</v>
      </c>
      <c r="B12" s="1" t="s">
        <v>203</v>
      </c>
      <c r="C12" s="1" t="s">
        <v>204</v>
      </c>
      <c r="D12" s="1" t="s">
        <v>205</v>
      </c>
      <c r="E12" s="1" t="s">
        <v>206</v>
      </c>
      <c r="F12" s="1" t="s">
        <v>206</v>
      </c>
      <c r="G12" s="1" t="s">
        <v>207</v>
      </c>
      <c r="H12" s="1" t="s">
        <v>207</v>
      </c>
      <c r="I12" s="1" t="s">
        <v>208</v>
      </c>
      <c r="J12" s="1" t="s">
        <v>208</v>
      </c>
      <c r="K12" s="1" t="s">
        <v>209</v>
      </c>
      <c r="L12" s="1" t="s">
        <v>210</v>
      </c>
      <c r="M12" s="1" t="s">
        <v>211</v>
      </c>
      <c r="N12" s="1" t="s">
        <v>212</v>
      </c>
      <c r="O12" s="1" t="s">
        <v>213</v>
      </c>
      <c r="P12" s="1" t="s">
        <v>214</v>
      </c>
      <c r="Q12" s="1" t="s">
        <v>215</v>
      </c>
      <c r="R12" s="1" t="s">
        <v>216</v>
      </c>
      <c r="S12" s="1" t="s">
        <v>216</v>
      </c>
      <c r="T12" s="1" t="s">
        <v>216</v>
      </c>
      <c r="U12" s="1" t="s">
        <v>217</v>
      </c>
      <c r="V12" s="1" t="s">
        <v>218</v>
      </c>
      <c r="W12" s="1" t="s">
        <v>219</v>
      </c>
      <c r="X12" s="1" t="s">
        <v>220</v>
      </c>
      <c r="Y12" s="1" t="s">
        <v>221</v>
      </c>
      <c r="Z12" s="1" t="s">
        <v>222</v>
      </c>
      <c r="AA12" s="1" t="s">
        <v>223</v>
      </c>
      <c r="AB12" s="1" t="s">
        <v>224</v>
      </c>
      <c r="AC12" s="1" t="s">
        <v>218</v>
      </c>
      <c r="AD12" s="1" t="s">
        <v>225</v>
      </c>
      <c r="AE12" s="1" t="s">
        <v>215</v>
      </c>
      <c r="AF12" s="1" t="s">
        <v>226</v>
      </c>
      <c r="AG12" s="1" t="s">
        <v>227</v>
      </c>
      <c r="AH12" s="1" t="s">
        <v>228</v>
      </c>
      <c r="AI12" s="1" t="s">
        <v>229</v>
      </c>
    </row>
    <row r="13" spans="1:702">
      <c r="A13" s="1" t="s">
        <v>230</v>
      </c>
      <c r="B13" s="1" t="s">
        <v>231</v>
      </c>
      <c r="C13" s="1" t="s">
        <v>232</v>
      </c>
      <c r="D13" s="1" t="s">
        <v>160</v>
      </c>
      <c r="E13" s="1" t="s">
        <v>233</v>
      </c>
      <c r="F13" s="1" t="s">
        <v>233</v>
      </c>
      <c r="G13" s="1" t="s">
        <v>231</v>
      </c>
      <c r="H13" s="1" t="s">
        <v>232</v>
      </c>
      <c r="I13" s="1" t="s">
        <v>160</v>
      </c>
      <c r="J13" s="1" t="s">
        <v>232</v>
      </c>
      <c r="K13" s="1" t="s">
        <v>231</v>
      </c>
      <c r="L13" s="1" t="s">
        <v>234</v>
      </c>
      <c r="M13" s="1" t="s">
        <v>232</v>
      </c>
      <c r="N13" s="1" t="s">
        <v>160</v>
      </c>
      <c r="O13" s="1" t="s">
        <v>232</v>
      </c>
      <c r="P13" s="1" t="s">
        <v>232</v>
      </c>
      <c r="Q13" s="1" t="s">
        <v>160</v>
      </c>
      <c r="R13" s="1" t="s">
        <v>160</v>
      </c>
      <c r="S13" s="1" t="s">
        <v>160</v>
      </c>
      <c r="T13" s="1" t="s">
        <v>160</v>
      </c>
      <c r="U13" s="1" t="s">
        <v>232</v>
      </c>
      <c r="V13" s="1" t="s">
        <v>160</v>
      </c>
      <c r="W13" s="1" t="s">
        <v>231</v>
      </c>
      <c r="X13" s="1" t="s">
        <v>231</v>
      </c>
      <c r="Y13" s="1" t="s">
        <v>232</v>
      </c>
      <c r="Z13" s="1" t="s">
        <v>160</v>
      </c>
      <c r="AA13" s="1" t="s">
        <v>232</v>
      </c>
      <c r="AB13" s="1" t="s">
        <v>232</v>
      </c>
      <c r="AC13" s="1" t="s">
        <v>235</v>
      </c>
      <c r="AD13" s="1" t="s">
        <v>236</v>
      </c>
      <c r="AE13" s="1" t="s">
        <v>160</v>
      </c>
      <c r="AF13" s="1" t="s">
        <v>232</v>
      </c>
      <c r="AG13" s="1" t="s">
        <v>160</v>
      </c>
      <c r="AH13" s="1" t="s">
        <v>237</v>
      </c>
      <c r="AI13" s="1" t="s">
        <v>232</v>
      </c>
    </row>
    <row r="14" spans="1:702">
      <c r="A14" s="1" t="s">
        <v>238</v>
      </c>
      <c r="B14" s="1" t="s">
        <v>232</v>
      </c>
      <c r="C14" s="1" t="s">
        <v>231</v>
      </c>
      <c r="D14" s="1" t="s">
        <v>231</v>
      </c>
      <c r="E14" s="1" t="s">
        <v>232</v>
      </c>
      <c r="F14" s="1" t="s">
        <v>232</v>
      </c>
      <c r="G14" s="1" t="s">
        <v>239</v>
      </c>
      <c r="H14" s="1" t="s">
        <v>232</v>
      </c>
      <c r="I14" s="1" t="s">
        <v>231</v>
      </c>
      <c r="J14" s="1" t="s">
        <v>231</v>
      </c>
      <c r="K14" s="1" t="s">
        <v>232</v>
      </c>
      <c r="L14" s="1" t="s">
        <v>232</v>
      </c>
      <c r="M14" s="1" t="s">
        <v>231</v>
      </c>
      <c r="N14" s="1" t="s">
        <v>231</v>
      </c>
      <c r="O14" s="1" t="s">
        <v>231</v>
      </c>
      <c r="P14" s="1" t="s">
        <v>232</v>
      </c>
      <c r="Q14" s="1" t="s">
        <v>160</v>
      </c>
      <c r="R14" s="1" t="s">
        <v>160</v>
      </c>
      <c r="S14" s="1" t="s">
        <v>160</v>
      </c>
      <c r="T14" s="1" t="s">
        <v>160</v>
      </c>
      <c r="U14" s="1" t="s">
        <v>232</v>
      </c>
      <c r="V14" s="1" t="s">
        <v>231</v>
      </c>
      <c r="W14" s="1" t="s">
        <v>232</v>
      </c>
      <c r="X14" s="1" t="s">
        <v>232</v>
      </c>
      <c r="Y14" s="1" t="s">
        <v>231</v>
      </c>
      <c r="Z14" s="1" t="s">
        <v>232</v>
      </c>
      <c r="AA14" s="1" t="s">
        <v>160</v>
      </c>
      <c r="AB14" s="1" t="s">
        <v>231</v>
      </c>
      <c r="AC14" s="1" t="s">
        <v>235</v>
      </c>
      <c r="AD14" s="1" t="s">
        <v>232</v>
      </c>
      <c r="AE14" s="1" t="s">
        <v>231</v>
      </c>
      <c r="AF14" s="1" t="s">
        <v>240</v>
      </c>
      <c r="AG14" s="1" t="s">
        <v>231</v>
      </c>
      <c r="AH14" s="1" t="s">
        <v>241</v>
      </c>
      <c r="AI14" s="1" t="s">
        <v>232</v>
      </c>
    </row>
    <row r="15" spans="1:702">
      <c r="A15" s="1" t="s">
        <v>242</v>
      </c>
      <c r="B15" s="1" t="s">
        <v>243</v>
      </c>
      <c r="C15" s="1" t="s">
        <v>244</v>
      </c>
      <c r="D15" s="1" t="s">
        <v>245</v>
      </c>
      <c r="E15" s="1" t="s">
        <v>246</v>
      </c>
      <c r="F15" s="1" t="s">
        <v>246</v>
      </c>
      <c r="G15" s="1" t="s">
        <v>246</v>
      </c>
      <c r="H15" s="1" t="s">
        <v>246</v>
      </c>
      <c r="I15" s="1" t="s">
        <v>246</v>
      </c>
      <c r="J15" s="1" t="s">
        <v>247</v>
      </c>
      <c r="K15" s="1" t="s">
        <v>248</v>
      </c>
      <c r="L15" s="1" t="s">
        <v>249</v>
      </c>
      <c r="M15" s="1" t="s">
        <v>246</v>
      </c>
      <c r="N15" s="1" t="s">
        <v>246</v>
      </c>
      <c r="O15" s="1" t="s">
        <v>247</v>
      </c>
      <c r="P15" s="1" t="s">
        <v>250</v>
      </c>
      <c r="Q15" s="1" t="s">
        <v>160</v>
      </c>
      <c r="R15" s="1" t="s">
        <v>250</v>
      </c>
      <c r="S15" s="1" t="s">
        <v>250</v>
      </c>
      <c r="T15" s="1" t="s">
        <v>250</v>
      </c>
      <c r="U15" s="1" t="s">
        <v>246</v>
      </c>
      <c r="V15" s="1" t="s">
        <v>246</v>
      </c>
      <c r="W15" s="1" t="s">
        <v>251</v>
      </c>
      <c r="X15" s="1" t="s">
        <v>252</v>
      </c>
      <c r="Y15" s="1" t="s">
        <v>253</v>
      </c>
      <c r="Z15" s="1" t="s">
        <v>254</v>
      </c>
      <c r="AA15" s="1" t="s">
        <v>255</v>
      </c>
      <c r="AB15" s="1" t="s">
        <v>246</v>
      </c>
      <c r="AC15" s="1" t="s">
        <v>256</v>
      </c>
      <c r="AD15" s="1" t="s">
        <v>253</v>
      </c>
      <c r="AE15" s="1" t="s">
        <v>247</v>
      </c>
      <c r="AF15" s="1" t="s">
        <v>257</v>
      </c>
      <c r="AG15" s="1" t="s">
        <v>246</v>
      </c>
      <c r="AH15" s="1" t="s">
        <v>258</v>
      </c>
      <c r="AI15" s="1" t="s">
        <v>250</v>
      </c>
    </row>
    <row r="16" spans="1:702">
      <c r="A16" s="1" t="s">
        <v>259</v>
      </c>
      <c r="B16" s="1" t="s">
        <v>231</v>
      </c>
      <c r="C16" s="1" t="s">
        <v>232</v>
      </c>
      <c r="D16" s="1" t="s">
        <v>232</v>
      </c>
      <c r="E16" s="1" t="s">
        <v>231</v>
      </c>
      <c r="F16" s="1" t="s">
        <v>231</v>
      </c>
      <c r="G16" s="1" t="s">
        <v>231</v>
      </c>
      <c r="H16" s="1" t="s">
        <v>231</v>
      </c>
      <c r="I16" s="1" t="s">
        <v>231</v>
      </c>
      <c r="J16" s="1" t="s">
        <v>231</v>
      </c>
      <c r="K16" s="1" t="s">
        <v>232</v>
      </c>
      <c r="L16" s="1" t="s">
        <v>260</v>
      </c>
      <c r="M16" s="1" t="s">
        <v>232</v>
      </c>
      <c r="N16" s="1" t="s">
        <v>231</v>
      </c>
      <c r="O16" s="1" t="s">
        <v>231</v>
      </c>
      <c r="P16" s="1" t="s">
        <v>231</v>
      </c>
      <c r="Q16" s="1" t="s">
        <v>232</v>
      </c>
      <c r="R16" s="1" t="s">
        <v>231</v>
      </c>
      <c r="S16" s="1" t="s">
        <v>231</v>
      </c>
      <c r="T16" s="1" t="s">
        <v>231</v>
      </c>
      <c r="U16" s="1" t="s">
        <v>232</v>
      </c>
      <c r="V16" s="1" t="s">
        <v>232</v>
      </c>
      <c r="W16" s="1" t="s">
        <v>261</v>
      </c>
      <c r="X16" s="1" t="s">
        <v>232</v>
      </c>
      <c r="Y16" s="1" t="s">
        <v>231</v>
      </c>
      <c r="Z16" s="1" t="s">
        <v>231</v>
      </c>
      <c r="AA16" s="1" t="s">
        <v>231</v>
      </c>
      <c r="AB16" s="1" t="s">
        <v>232</v>
      </c>
      <c r="AC16" s="1" t="s">
        <v>262</v>
      </c>
      <c r="AD16" s="1" t="s">
        <v>231</v>
      </c>
      <c r="AE16" s="1" t="s">
        <v>232</v>
      </c>
      <c r="AF16" s="1" t="s">
        <v>231</v>
      </c>
      <c r="AG16" s="1" t="s">
        <v>231</v>
      </c>
      <c r="AH16" s="1" t="s">
        <v>231</v>
      </c>
      <c r="AI16" s="1" t="s">
        <v>263</v>
      </c>
    </row>
    <row r="17" spans="1:702">
      <c r="A17" s="1" t="s">
        <v>264</v>
      </c>
      <c r="B17" s="1" t="s">
        <v>265</v>
      </c>
      <c r="C17" s="1" t="s">
        <v>266</v>
      </c>
      <c r="E17" s="1" t="s">
        <v>267</v>
      </c>
      <c r="F17" s="1" t="s">
        <v>267</v>
      </c>
      <c r="G17" s="1" t="s">
        <v>268</v>
      </c>
      <c r="H17" s="1" t="s">
        <v>268</v>
      </c>
      <c r="I17" s="1" t="s">
        <v>265</v>
      </c>
      <c r="J17" s="1" t="s">
        <v>265</v>
      </c>
      <c r="N17" s="1" t="s">
        <v>160</v>
      </c>
      <c r="O17" s="1" t="s">
        <v>265</v>
      </c>
      <c r="Q17" s="1" t="s">
        <v>160</v>
      </c>
      <c r="R17" s="1" t="s">
        <v>269</v>
      </c>
      <c r="S17" s="1" t="s">
        <v>269</v>
      </c>
      <c r="T17" s="1" t="s">
        <v>269</v>
      </c>
      <c r="U17" s="1" t="s">
        <v>160</v>
      </c>
      <c r="V17" s="1" t="s">
        <v>270</v>
      </c>
      <c r="Z17" s="1" t="s">
        <v>265</v>
      </c>
      <c r="AC17" s="1" t="s">
        <v>271</v>
      </c>
      <c r="AD17" s="1" t="s">
        <v>267</v>
      </c>
      <c r="AF17" s="1" t="s">
        <v>272</v>
      </c>
      <c r="AG17" s="1" t="s">
        <v>160</v>
      </c>
      <c r="AI17" s="1" t="s">
        <v>160</v>
      </c>
    </row>
    <row r="18" spans="1:702">
      <c r="A18" s="1" t="s">
        <v>273</v>
      </c>
      <c r="B18" s="1" t="s">
        <v>274</v>
      </c>
      <c r="C18" s="1" t="s">
        <v>275</v>
      </c>
      <c r="D18" s="1" t="s">
        <v>160</v>
      </c>
      <c r="E18" s="1" t="s">
        <v>160</v>
      </c>
      <c r="F18" s="1" t="s">
        <v>160</v>
      </c>
      <c r="G18" s="1" t="s">
        <v>160</v>
      </c>
      <c r="H18" s="1" t="s">
        <v>160</v>
      </c>
      <c r="I18" s="1" t="s">
        <v>276</v>
      </c>
      <c r="J18" s="1" t="s">
        <v>277</v>
      </c>
      <c r="K18" s="1" t="s">
        <v>278</v>
      </c>
      <c r="L18" s="1" t="s">
        <v>160</v>
      </c>
      <c r="M18" s="1" t="s">
        <v>279</v>
      </c>
      <c r="N18" s="1" t="s">
        <v>160</v>
      </c>
      <c r="O18" s="1" t="s">
        <v>280</v>
      </c>
      <c r="P18" s="1" t="s">
        <v>281</v>
      </c>
      <c r="Q18" s="1" t="s">
        <v>160</v>
      </c>
      <c r="R18" s="1" t="s">
        <v>160</v>
      </c>
      <c r="S18" s="1" t="s">
        <v>160</v>
      </c>
      <c r="T18" s="1" t="s">
        <v>160</v>
      </c>
      <c r="U18" s="1" t="s">
        <v>160</v>
      </c>
      <c r="V18" s="1" t="s">
        <v>160</v>
      </c>
      <c r="W18" s="1" t="s">
        <v>282</v>
      </c>
      <c r="X18" s="1" t="s">
        <v>160</v>
      </c>
      <c r="Y18" s="1" t="s">
        <v>160</v>
      </c>
      <c r="Z18" s="1" t="s">
        <v>283</v>
      </c>
      <c r="AA18" s="1" t="s">
        <v>284</v>
      </c>
      <c r="AB18" s="1" t="s">
        <v>285</v>
      </c>
      <c r="AC18" s="1" t="s">
        <v>286</v>
      </c>
      <c r="AD18" s="1" t="s">
        <v>287</v>
      </c>
      <c r="AE18" s="1" t="s">
        <v>288</v>
      </c>
      <c r="AF18" s="1" t="s">
        <v>289</v>
      </c>
      <c r="AG18" s="1" t="s">
        <v>160</v>
      </c>
      <c r="AH18" s="1" t="s">
        <v>160</v>
      </c>
      <c r="AI18" s="1" t="s">
        <v>290</v>
      </c>
    </row>
    <row r="19" spans="1:702">
      <c r="A19" s="1" t="s">
        <v>291</v>
      </c>
      <c r="B19" s="1" t="s">
        <v>231</v>
      </c>
      <c r="C19" s="1" t="s">
        <v>232</v>
      </c>
      <c r="D19" s="1" t="s">
        <v>160</v>
      </c>
      <c r="E19" s="1" t="s">
        <v>231</v>
      </c>
      <c r="F19" s="1" t="s">
        <v>231</v>
      </c>
      <c r="G19" s="1" t="s">
        <v>292</v>
      </c>
      <c r="H19" s="1" t="s">
        <v>231</v>
      </c>
      <c r="I19" s="1" t="s">
        <v>293</v>
      </c>
      <c r="J19" s="1" t="s">
        <v>231</v>
      </c>
      <c r="K19" s="1" t="s">
        <v>232</v>
      </c>
      <c r="L19" s="1" t="s">
        <v>232</v>
      </c>
      <c r="M19" s="1" t="s">
        <v>293</v>
      </c>
      <c r="N19" s="1" t="s">
        <v>231</v>
      </c>
      <c r="O19" s="1" t="s">
        <v>232</v>
      </c>
      <c r="P19" s="1" t="s">
        <v>294</v>
      </c>
      <c r="Q19" s="1" t="s">
        <v>232</v>
      </c>
      <c r="R19" s="1" t="s">
        <v>231</v>
      </c>
      <c r="S19" s="1" t="s">
        <v>232</v>
      </c>
      <c r="T19" s="1" t="s">
        <v>232</v>
      </c>
      <c r="U19" s="1" t="s">
        <v>232</v>
      </c>
      <c r="V19" s="1" t="s">
        <v>231</v>
      </c>
      <c r="W19" s="1" t="s">
        <v>232</v>
      </c>
      <c r="X19" s="1" t="s">
        <v>231</v>
      </c>
      <c r="Y19" s="1" t="s">
        <v>231</v>
      </c>
      <c r="Z19" s="1" t="s">
        <v>232</v>
      </c>
      <c r="AA19" s="1" t="s">
        <v>232</v>
      </c>
      <c r="AB19" s="1" t="s">
        <v>232</v>
      </c>
      <c r="AC19" s="1" t="s">
        <v>232</v>
      </c>
      <c r="AD19" s="1" t="s">
        <v>232</v>
      </c>
      <c r="AE19" s="1" t="s">
        <v>232</v>
      </c>
      <c r="AF19" s="1" t="s">
        <v>232</v>
      </c>
      <c r="AG19" s="1" t="s">
        <v>231</v>
      </c>
      <c r="AH19" s="1" t="s">
        <v>295</v>
      </c>
      <c r="AI19" s="1" t="s">
        <v>232</v>
      </c>
    </row>
    <row r="20" spans="1:702">
      <c r="A20" s="1" t="s">
        <v>296</v>
      </c>
      <c r="B20" s="1" t="s">
        <v>232</v>
      </c>
      <c r="C20" s="1" t="s">
        <v>232</v>
      </c>
      <c r="D20" s="1" t="s">
        <v>232</v>
      </c>
      <c r="E20" s="1" t="s">
        <v>231</v>
      </c>
      <c r="F20" s="1" t="s">
        <v>232</v>
      </c>
      <c r="G20" s="1" t="s">
        <v>232</v>
      </c>
      <c r="H20" s="1" t="s">
        <v>231</v>
      </c>
      <c r="I20" s="1" t="s">
        <v>232</v>
      </c>
      <c r="J20" s="1" t="s">
        <v>232</v>
      </c>
      <c r="K20" s="1" t="s">
        <v>232</v>
      </c>
      <c r="L20" s="1" t="s">
        <v>232</v>
      </c>
      <c r="M20" s="1" t="s">
        <v>232</v>
      </c>
      <c r="N20" s="1" t="s">
        <v>231</v>
      </c>
      <c r="O20" s="1" t="s">
        <v>232</v>
      </c>
      <c r="P20" s="1" t="s">
        <v>232</v>
      </c>
      <c r="Q20" s="1" t="s">
        <v>232</v>
      </c>
      <c r="R20" s="1" t="s">
        <v>232</v>
      </c>
      <c r="S20" s="1" t="s">
        <v>232</v>
      </c>
      <c r="T20" s="1" t="s">
        <v>232</v>
      </c>
      <c r="U20" s="1" t="s">
        <v>232</v>
      </c>
      <c r="V20" s="1" t="s">
        <v>231</v>
      </c>
      <c r="W20" s="1" t="s">
        <v>232</v>
      </c>
      <c r="X20" s="1" t="s">
        <v>232</v>
      </c>
      <c r="Y20" s="1" t="s">
        <v>160</v>
      </c>
      <c r="Z20" s="1" t="s">
        <v>232</v>
      </c>
      <c r="AA20" s="1" t="s">
        <v>232</v>
      </c>
      <c r="AB20" s="1" t="s">
        <v>232</v>
      </c>
      <c r="AC20" s="1" t="s">
        <v>232</v>
      </c>
      <c r="AD20" s="1" t="s">
        <v>232</v>
      </c>
      <c r="AE20" s="1" t="s">
        <v>232</v>
      </c>
      <c r="AF20" s="1" t="s">
        <v>232</v>
      </c>
      <c r="AG20" s="1" t="s">
        <v>232</v>
      </c>
      <c r="AH20" s="1" t="s">
        <v>232</v>
      </c>
      <c r="AI20" s="1" t="s">
        <v>232</v>
      </c>
    </row>
    <row r="21" spans="1:702">
      <c r="A21" s="1" t="s">
        <v>297</v>
      </c>
      <c r="B21" s="1" t="s">
        <v>232</v>
      </c>
      <c r="C21" s="1" t="s">
        <v>232</v>
      </c>
      <c r="D21" s="1" t="s">
        <v>232</v>
      </c>
      <c r="E21" s="1" t="s">
        <v>232</v>
      </c>
      <c r="F21" s="1" t="s">
        <v>232</v>
      </c>
      <c r="G21" s="1" t="s">
        <v>232</v>
      </c>
      <c r="H21" s="1" t="s">
        <v>232</v>
      </c>
      <c r="I21" s="1" t="s">
        <v>232</v>
      </c>
      <c r="J21" s="1" t="s">
        <v>231</v>
      </c>
      <c r="K21" s="1" t="s">
        <v>232</v>
      </c>
      <c r="L21" s="1" t="s">
        <v>232</v>
      </c>
      <c r="M21" s="1" t="s">
        <v>232</v>
      </c>
      <c r="N21" s="1" t="s">
        <v>232</v>
      </c>
      <c r="O21" s="1" t="s">
        <v>232</v>
      </c>
      <c r="P21" s="1" t="s">
        <v>232</v>
      </c>
      <c r="Q21" s="1" t="s">
        <v>232</v>
      </c>
      <c r="R21" s="1" t="s">
        <v>232</v>
      </c>
      <c r="S21" s="1" t="s">
        <v>232</v>
      </c>
      <c r="T21" s="1" t="s">
        <v>232</v>
      </c>
      <c r="U21" s="1" t="s">
        <v>232</v>
      </c>
      <c r="V21" s="1" t="s">
        <v>231</v>
      </c>
      <c r="W21" s="1" t="s">
        <v>232</v>
      </c>
      <c r="X21" s="1" t="s">
        <v>231</v>
      </c>
      <c r="Y21" s="1" t="s">
        <v>231</v>
      </c>
      <c r="Z21" s="1" t="s">
        <v>232</v>
      </c>
      <c r="AA21" s="1" t="s">
        <v>232</v>
      </c>
      <c r="AB21" s="1" t="s">
        <v>232</v>
      </c>
      <c r="AC21" s="1" t="s">
        <v>231</v>
      </c>
      <c r="AD21" s="1" t="s">
        <v>232</v>
      </c>
      <c r="AE21" s="1" t="s">
        <v>232</v>
      </c>
      <c r="AF21" s="1" t="s">
        <v>232</v>
      </c>
      <c r="AG21" s="1" t="s">
        <v>232</v>
      </c>
      <c r="AH21" s="1" t="s">
        <v>232</v>
      </c>
      <c r="AI21" s="1" t="s">
        <v>232</v>
      </c>
    </row>
    <row r="22" spans="1:702">
      <c r="A22" s="1" t="s">
        <v>298</v>
      </c>
      <c r="B22" s="1" t="s">
        <v>231</v>
      </c>
      <c r="C22" s="1" t="s">
        <v>232</v>
      </c>
      <c r="D22" s="1" t="s">
        <v>160</v>
      </c>
      <c r="E22" s="1" t="s">
        <v>231</v>
      </c>
      <c r="F22" s="1" t="s">
        <v>231</v>
      </c>
      <c r="G22" s="1" t="s">
        <v>231</v>
      </c>
      <c r="H22" s="1" t="s">
        <v>231</v>
      </c>
      <c r="I22" s="1" t="s">
        <v>160</v>
      </c>
      <c r="J22" s="1" t="s">
        <v>160</v>
      </c>
      <c r="K22" s="1" t="s">
        <v>231</v>
      </c>
      <c r="L22" s="1" t="s">
        <v>160</v>
      </c>
      <c r="M22" s="1" t="s">
        <v>160</v>
      </c>
      <c r="N22" s="1" t="s">
        <v>231</v>
      </c>
      <c r="O22" s="1" t="s">
        <v>232</v>
      </c>
      <c r="P22" s="1" t="s">
        <v>231</v>
      </c>
      <c r="Q22" s="1" t="s">
        <v>160</v>
      </c>
      <c r="R22" s="1" t="s">
        <v>231</v>
      </c>
      <c r="S22" s="1" t="s">
        <v>160</v>
      </c>
      <c r="T22" s="1" t="s">
        <v>160</v>
      </c>
      <c r="U22" s="1" t="s">
        <v>231</v>
      </c>
      <c r="V22" s="1" t="s">
        <v>231</v>
      </c>
      <c r="W22" s="1" t="s">
        <v>231</v>
      </c>
      <c r="X22" s="1" t="s">
        <v>231</v>
      </c>
      <c r="Y22" s="1" t="s">
        <v>231</v>
      </c>
      <c r="Z22" s="1" t="s">
        <v>232</v>
      </c>
      <c r="AA22" s="1" t="s">
        <v>231</v>
      </c>
      <c r="AB22" s="1" t="s">
        <v>160</v>
      </c>
      <c r="AC22" s="1" t="s">
        <v>231</v>
      </c>
      <c r="AD22" s="1" t="s">
        <v>232</v>
      </c>
      <c r="AE22" s="1" t="s">
        <v>299</v>
      </c>
      <c r="AF22" s="1" t="s">
        <v>160</v>
      </c>
      <c r="AG22" s="1" t="s">
        <v>160</v>
      </c>
      <c r="AH22" s="1" t="s">
        <v>295</v>
      </c>
      <c r="AI22" s="1" t="s">
        <v>160</v>
      </c>
    </row>
    <row r="23" spans="1:702">
      <c r="A23" s="1" t="s">
        <v>300</v>
      </c>
      <c r="B23" s="1" t="s">
        <v>231</v>
      </c>
      <c r="C23" s="1" t="s">
        <v>232</v>
      </c>
      <c r="D23" s="1" t="s">
        <v>232</v>
      </c>
      <c r="E23" s="1" t="s">
        <v>160</v>
      </c>
      <c r="F23" s="1" t="s">
        <v>232</v>
      </c>
      <c r="G23" s="1" t="s">
        <v>232</v>
      </c>
      <c r="H23" s="1" t="s">
        <v>231</v>
      </c>
      <c r="I23" s="1" t="s">
        <v>231</v>
      </c>
      <c r="J23" s="1" t="s">
        <v>231</v>
      </c>
      <c r="K23" s="1" t="s">
        <v>231</v>
      </c>
      <c r="L23" s="1" t="s">
        <v>301</v>
      </c>
      <c r="M23" s="1" t="s">
        <v>232</v>
      </c>
      <c r="N23" s="1" t="s">
        <v>302</v>
      </c>
      <c r="O23" s="1" t="s">
        <v>232</v>
      </c>
      <c r="P23" s="1" t="s">
        <v>231</v>
      </c>
      <c r="Q23" s="1" t="s">
        <v>232</v>
      </c>
      <c r="R23" s="1" t="s">
        <v>231</v>
      </c>
      <c r="S23" s="1" t="s">
        <v>231</v>
      </c>
      <c r="T23" s="1" t="s">
        <v>232</v>
      </c>
      <c r="U23" s="1" t="s">
        <v>232</v>
      </c>
      <c r="V23" s="1" t="s">
        <v>231</v>
      </c>
      <c r="W23" s="1" t="s">
        <v>232</v>
      </c>
      <c r="X23" s="1" t="s">
        <v>232</v>
      </c>
      <c r="Y23" s="1" t="s">
        <v>303</v>
      </c>
      <c r="Z23" s="1" t="s">
        <v>232</v>
      </c>
      <c r="AA23" s="1" t="s">
        <v>160</v>
      </c>
      <c r="AB23" s="1" t="s">
        <v>232</v>
      </c>
      <c r="AC23" s="1" t="s">
        <v>231</v>
      </c>
      <c r="AD23" s="1" t="s">
        <v>232</v>
      </c>
      <c r="AE23" s="1" t="s">
        <v>304</v>
      </c>
      <c r="AF23" s="1" t="s">
        <v>232</v>
      </c>
      <c r="AG23" s="1" t="s">
        <v>160</v>
      </c>
      <c r="AH23" s="1" t="s">
        <v>295</v>
      </c>
      <c r="AI23" s="1" t="s">
        <v>232</v>
      </c>
    </row>
    <row r="24" spans="1:702">
      <c r="A24" s="1" t="s">
        <v>305</v>
      </c>
      <c r="B24" s="1" t="s">
        <v>306</v>
      </c>
      <c r="C24" s="1" t="s">
        <v>307</v>
      </c>
      <c r="D24" s="1" t="s">
        <v>308</v>
      </c>
      <c r="E24" s="1" t="s">
        <v>308</v>
      </c>
      <c r="F24" s="1" t="s">
        <v>308</v>
      </c>
      <c r="G24" s="1" t="s">
        <v>306</v>
      </c>
      <c r="H24" s="1" t="s">
        <v>306</v>
      </c>
      <c r="I24" s="1" t="s">
        <v>308</v>
      </c>
      <c r="J24" s="1" t="s">
        <v>308</v>
      </c>
      <c r="K24" s="1" t="s">
        <v>306</v>
      </c>
      <c r="L24" s="1" t="s">
        <v>307</v>
      </c>
      <c r="M24" s="1" t="s">
        <v>308</v>
      </c>
      <c r="N24" s="1" t="s">
        <v>306</v>
      </c>
      <c r="O24" s="1" t="s">
        <v>306</v>
      </c>
      <c r="P24" s="1" t="s">
        <v>309</v>
      </c>
      <c r="Q24" s="1" t="s">
        <v>308</v>
      </c>
      <c r="R24" s="1" t="s">
        <v>308</v>
      </c>
      <c r="S24" s="1" t="s">
        <v>308</v>
      </c>
      <c r="T24" s="1" t="s">
        <v>308</v>
      </c>
      <c r="U24" s="1" t="s">
        <v>308</v>
      </c>
      <c r="V24" s="1" t="s">
        <v>309</v>
      </c>
      <c r="W24" s="1" t="s">
        <v>310</v>
      </c>
      <c r="X24" s="1" t="s">
        <v>310</v>
      </c>
      <c r="Y24" s="1" t="s">
        <v>306</v>
      </c>
      <c r="Z24" s="1" t="s">
        <v>308</v>
      </c>
      <c r="AA24" s="1" t="s">
        <v>308</v>
      </c>
      <c r="AB24" s="1" t="s">
        <v>306</v>
      </c>
      <c r="AC24" s="1" t="s">
        <v>307</v>
      </c>
      <c r="AD24" s="1" t="s">
        <v>306</v>
      </c>
      <c r="AE24" s="1" t="s">
        <v>311</v>
      </c>
      <c r="AF24" s="1" t="s">
        <v>308</v>
      </c>
      <c r="AG24" s="1" t="s">
        <v>308</v>
      </c>
      <c r="AH24" s="1" t="s">
        <v>308</v>
      </c>
      <c r="AI24" s="1" t="s">
        <v>312</v>
      </c>
    </row>
    <row r="25" spans="1:702">
      <c r="A25" s="1" t="s">
        <v>313</v>
      </c>
      <c r="B25" s="1" t="s">
        <v>314</v>
      </c>
      <c r="C25" s="1" t="s">
        <v>315</v>
      </c>
      <c r="D25" s="1" t="s">
        <v>316</v>
      </c>
      <c r="E25" s="1" t="s">
        <v>317</v>
      </c>
      <c r="F25" s="1" t="s">
        <v>317</v>
      </c>
      <c r="G25" s="1" t="s">
        <v>318</v>
      </c>
      <c r="H25" s="1" t="s">
        <v>318</v>
      </c>
      <c r="I25" s="1" t="s">
        <v>319</v>
      </c>
      <c r="J25" s="1" t="s">
        <v>319</v>
      </c>
      <c r="K25" s="1" t="s">
        <v>320</v>
      </c>
      <c r="L25" s="1" t="s">
        <v>321</v>
      </c>
      <c r="M25" s="1" t="s">
        <v>322</v>
      </c>
      <c r="N25" s="1" t="s">
        <v>321</v>
      </c>
      <c r="O25" s="1" t="s">
        <v>323</v>
      </c>
      <c r="P25" s="1" t="s">
        <v>324</v>
      </c>
      <c r="Q25" s="1" t="s">
        <v>325</v>
      </c>
      <c r="R25" s="1" t="s">
        <v>326</v>
      </c>
      <c r="S25" s="1" t="s">
        <v>326</v>
      </c>
      <c r="T25" s="1" t="s">
        <v>326</v>
      </c>
      <c r="U25" s="1" t="s">
        <v>327</v>
      </c>
      <c r="V25" s="1" t="s">
        <v>327</v>
      </c>
      <c r="W25" s="1" t="s">
        <v>328</v>
      </c>
      <c r="X25" s="1" t="s">
        <v>329</v>
      </c>
      <c r="Y25" s="1" t="s">
        <v>330</v>
      </c>
      <c r="Z25" s="1" t="s">
        <v>331</v>
      </c>
      <c r="AA25" s="1" t="s">
        <v>332</v>
      </c>
      <c r="AB25" s="1" t="s">
        <v>333</v>
      </c>
      <c r="AC25" s="1" t="s">
        <v>334</v>
      </c>
      <c r="AD25" s="1" t="s">
        <v>335</v>
      </c>
      <c r="AE25" s="1" t="s">
        <v>336</v>
      </c>
      <c r="AF25" s="1" t="s">
        <v>337</v>
      </c>
      <c r="AG25" s="1" t="s">
        <v>338</v>
      </c>
      <c r="AH25" s="1" t="s">
        <v>339</v>
      </c>
      <c r="AI25" s="1" t="s">
        <v>340</v>
      </c>
    </row>
    <row r="26" spans="1:702">
      <c r="A26" s="1" t="s">
        <v>341</v>
      </c>
      <c r="B26" s="1" t="s">
        <v>231</v>
      </c>
      <c r="C26" s="1" t="s">
        <v>231</v>
      </c>
      <c r="D26" s="1" t="s">
        <v>231</v>
      </c>
      <c r="E26" s="1" t="s">
        <v>231</v>
      </c>
      <c r="F26" s="1" t="s">
        <v>231</v>
      </c>
      <c r="G26" s="1" t="s">
        <v>231</v>
      </c>
      <c r="H26" s="1" t="s">
        <v>231</v>
      </c>
      <c r="I26" s="1" t="s">
        <v>231</v>
      </c>
      <c r="J26" s="1" t="s">
        <v>231</v>
      </c>
      <c r="K26" s="1" t="s">
        <v>231</v>
      </c>
      <c r="L26" s="1" t="s">
        <v>231</v>
      </c>
      <c r="M26" s="1" t="s">
        <v>231</v>
      </c>
      <c r="N26" s="1" t="s">
        <v>231</v>
      </c>
      <c r="O26" s="1" t="s">
        <v>231</v>
      </c>
      <c r="P26" s="1" t="s">
        <v>231</v>
      </c>
      <c r="Q26" s="1" t="s">
        <v>231</v>
      </c>
      <c r="R26" s="1" t="s">
        <v>231</v>
      </c>
      <c r="S26" s="1" t="s">
        <v>231</v>
      </c>
      <c r="T26" s="1" t="s">
        <v>231</v>
      </c>
      <c r="U26" s="1" t="s">
        <v>231</v>
      </c>
      <c r="V26" s="1" t="s">
        <v>231</v>
      </c>
      <c r="W26" s="1" t="s">
        <v>231</v>
      </c>
      <c r="X26" s="1" t="s">
        <v>231</v>
      </c>
      <c r="Y26" s="1" t="s">
        <v>231</v>
      </c>
      <c r="Z26" s="1" t="s">
        <v>231</v>
      </c>
      <c r="AA26" s="1" t="s">
        <v>231</v>
      </c>
      <c r="AB26" s="1" t="s">
        <v>231</v>
      </c>
      <c r="AC26" s="1" t="s">
        <v>231</v>
      </c>
      <c r="AD26" s="1" t="s">
        <v>231</v>
      </c>
      <c r="AE26" s="1" t="s">
        <v>231</v>
      </c>
      <c r="AF26" s="1" t="s">
        <v>231</v>
      </c>
      <c r="AG26" s="1" t="s">
        <v>232</v>
      </c>
      <c r="AH26" s="1" t="s">
        <v>231</v>
      </c>
      <c r="AI26" s="1" t="s">
        <v>231</v>
      </c>
    </row>
    <row r="27" spans="1:702">
      <c r="A27" s="1" t="s">
        <v>342</v>
      </c>
      <c r="B27" s="1" t="s">
        <v>343</v>
      </c>
      <c r="C27" s="1" t="s">
        <v>344</v>
      </c>
      <c r="D27" s="1" t="s">
        <v>345</v>
      </c>
      <c r="E27" s="1" t="s">
        <v>345</v>
      </c>
      <c r="F27" s="1" t="s">
        <v>345</v>
      </c>
      <c r="G27" s="1" t="s">
        <v>345</v>
      </c>
      <c r="H27" s="1" t="s">
        <v>345</v>
      </c>
      <c r="I27" s="1" t="s">
        <v>344</v>
      </c>
      <c r="J27" s="1" t="s">
        <v>344</v>
      </c>
      <c r="K27" s="1" t="s">
        <v>344</v>
      </c>
      <c r="L27" s="1" t="s">
        <v>345</v>
      </c>
      <c r="M27" s="1" t="s">
        <v>344</v>
      </c>
      <c r="N27" s="1" t="s">
        <v>345</v>
      </c>
      <c r="O27" s="1" t="s">
        <v>345</v>
      </c>
      <c r="P27" s="1">
        <v>2</v>
      </c>
      <c r="Q27" s="1" t="s">
        <v>344</v>
      </c>
      <c r="R27" s="1" t="s">
        <v>345</v>
      </c>
      <c r="S27" s="1" t="s">
        <v>345</v>
      </c>
      <c r="T27" s="1" t="s">
        <v>345</v>
      </c>
      <c r="U27" s="1" t="s">
        <v>345</v>
      </c>
      <c r="V27" s="1" t="s">
        <v>345</v>
      </c>
      <c r="W27" s="1" t="s">
        <v>346</v>
      </c>
      <c r="X27" s="1" t="s">
        <v>343</v>
      </c>
      <c r="Y27" s="1" t="s">
        <v>345</v>
      </c>
      <c r="Z27" s="1" t="s">
        <v>344</v>
      </c>
      <c r="AA27" s="1" t="s">
        <v>344</v>
      </c>
      <c r="AB27" s="1" t="s">
        <v>344</v>
      </c>
      <c r="AC27" s="1" t="s">
        <v>344</v>
      </c>
      <c r="AD27" s="1" t="s">
        <v>344</v>
      </c>
      <c r="AE27" s="1" t="s">
        <v>347</v>
      </c>
      <c r="AF27" s="1" t="s">
        <v>345</v>
      </c>
      <c r="AG27" s="1" t="s">
        <v>344</v>
      </c>
      <c r="AH27" s="1" t="s">
        <v>345</v>
      </c>
      <c r="AI27" s="1" t="s">
        <v>344</v>
      </c>
    </row>
    <row r="28" spans="1:702">
      <c r="A28" s="1" t="s">
        <v>348</v>
      </c>
      <c r="K28" s="1" t="s">
        <v>349</v>
      </c>
      <c r="L28" s="1" t="s">
        <v>350</v>
      </c>
      <c r="AA28" s="1" t="s">
        <v>351</v>
      </c>
      <c r="AI28" s="1" t="s">
        <v>352</v>
      </c>
    </row>
    <row r="29" spans="1:702">
      <c r="A29" s="1" t="s">
        <v>353</v>
      </c>
      <c r="B29" s="2" t="str">
        <f>HYPERLINK("https://www.solarquotes.com.au/wp-content/uploads/2022/05/tesla-gen3-spec.pdf","Yes")</f>
        <v>Yes</v>
      </c>
      <c r="C29" s="2" t="str">
        <f>HYPERLINK("https://www.solarquotes.com.au/wp-content/uploads/2022/05/zappi-data-sheet.pdf","Yes")</f>
        <v>Yes</v>
      </c>
      <c r="D29" s="2" t="str">
        <f>HYPERLINK("https://www.solarquotes.com.au/wp-content/uploads/2022/10/abb-terra-wallbox.pdf","Yes")</f>
        <v>Yes</v>
      </c>
      <c r="E29" s="2" t="str">
        <f>HYPERLINK("https://www.solarquotes.com.au/wp-content/uploads/2022/10/wallbox-enext-eng.pdf","Yes")</f>
        <v>Yes</v>
      </c>
      <c r="F29" s="2" t="str">
        <f>HYPERLINK("https://www.solarquotes.com.au/wp-content/uploads/2023/02/wallbox-enextelite-eng.pdf","Yes")</f>
        <v>Yes</v>
      </c>
      <c r="G29" s="2" t="str">
        <f>HYPERLINK("https://www.solarquotes.com.au/wp-content/uploads/2022/05/delta-ac-max.pdf","Yes")</f>
        <v>Yes</v>
      </c>
      <c r="H29" s="2" t="str">
        <f>HYPERLINK("https://www.solarquotes.com.au/wp-content/uploads/2022/05/delta-ac-max.pdf","Yes")</f>
        <v>Yes</v>
      </c>
      <c r="I29" s="2" t="str">
        <f>HYPERLINK("https://www.solarquotes.com.au/wp-content/uploads/2022/05/EO-Mini-Pro-Datasheet.pdf","Yes")</f>
        <v>Yes</v>
      </c>
      <c r="J29" s="2" t="str">
        <f>HYPERLINK("https://www.solarquotes.com.au/wp-content/uploads/2022/05/eo-basic.pdf","Yes")</f>
        <v>Yes</v>
      </c>
      <c r="K29" s="2" t="str">
        <f>HYPERLINK("https://www.solarquotes.com.au/wp-content/uploads/2023/06/evnex-e2.pdf","Yes")</f>
        <v>Yes</v>
      </c>
      <c r="L29" s="2" t="str">
        <f>HYPERLINK("https://www.solarquotes.com.au/wp-content/uploads/2023/05/EVOS_Data_sheet_300522_FA_334c2db306.pdf","Yes")</f>
        <v>Yes</v>
      </c>
      <c r="M29" s="2" t="str">
        <f>HYPERLINK("https://www.solarquotes.com.au/wp-content/uploads/2022/06/Huzzah-Pro-Type-2-22kW-with-Charging-Cable-Draft-1.pdf","Yes")</f>
        <v>Yes</v>
      </c>
      <c r="N29" s="2" t="str">
        <f>HYPERLINK("https://www.solarquotes.com.au/wp-content/uploads/2022/05/fimer-flexa-wallbox.pdf","Yes")</f>
        <v>Yes</v>
      </c>
      <c r="O29" s="2" t="str">
        <f>HYPERLINK("https://www.solarquotes.com.au/wp-content/uploads/2022/05/SE_DS_Fronius_Wattpilot_EN_AU.pdf","Yes")</f>
        <v>Yes</v>
      </c>
      <c r="P29" s="2" t="str">
        <f>HYPERLINK("https://www.solarquotes.com.au/wp-content/uploads/2023/06/GW_HCA-Series-EV-Charger_Datasheet-AU.pdf","Yes")</f>
        <v>Yes</v>
      </c>
      <c r="Q29" s="2" t="str">
        <f>HYPERLINK("https://www.solarquotes.com.au/wp-content/uploads/2022/05/jetcharge-chargemate.pdf","Yes")</f>
        <v>Yes</v>
      </c>
      <c r="R29" s="2" t="str">
        <f>HYPERLINK("https://www.solarquotes.com.au/wp-content/uploads/2022/05/kecontact-p30-datasheet.pdf","Yes")</f>
        <v>Yes</v>
      </c>
      <c r="S29" s="2" t="str">
        <f>HYPERLINK("https://www.solarquotes.com.au/wp-content/uploads/2022/05/kecontact-p30-datasheet.pdf","Yes")</f>
        <v>Yes</v>
      </c>
      <c r="T29" s="2" t="str">
        <f>HYPERLINK("https://www.solarquotes.com.au/wp-content/uploads/2022/05/kecontact-p30-datasheet.pdf","Yes")</f>
        <v>Yes</v>
      </c>
      <c r="U29" s="2" t="str">
        <f>HYPERLINK("https://www.solarquotes.com.au/wp-content/uploads/2022/05/Ocular-IQ-Wallbox-Datasheet-1.pdf","Yes")</f>
        <v>Yes</v>
      </c>
      <c r="V29" s="2" t="str">
        <f>HYPERLINK("https://www.solarquotes.com.au/wp-content/uploads/2022/05/Ocular-Home-Datasheet-1.pdf","Yes")</f>
        <v>Yes</v>
      </c>
      <c r="W29" s="2" t="str">
        <f>HYPERLINK("https://www.solarquotes.com.au/wp-content/uploads/2024/05/ePod-7kW-Product-Data-Sheet-AUS4-compressed.pdf","Yes")</f>
        <v>Yes</v>
      </c>
      <c r="X29" s="2" t="str">
        <f>HYPERLINK("https://www.solarquotes.com.au/wp-content/uploads/2022/08/scame-ev-charger.pdf","Yes")</f>
        <v>Yes</v>
      </c>
      <c r="Y29" s="2" t="str">
        <f>HYPERLINK("https://www.solarquotes.com.au/wp-content/uploads/2022/05/evlink-home-spec.pdf","Yes")</f>
        <v>Yes</v>
      </c>
      <c r="Z29" s="2" t="str">
        <f>HYPERLINK("https://www.solarquotes.com.au/wp-content/uploads/2022/05/smappee-ev-wall.pdf","Yes")</f>
        <v>Yes</v>
      </c>
      <c r="AA29" s="2" t="str">
        <f>HYPERLINK("https://www.solarquotes.com.au/wp-content/uploads/2022/11/SolarEdge-Home-EV-Charger_DS-AUS-NZ_10_2022.pdf","Yes")</f>
        <v>Yes</v>
      </c>
      <c r="AB29" s="2" t="str">
        <f>HYPERLINK("https://www.solarquotes.com.au/wp-content/uploads/2022/06/Solis-Ev-Link-Data-Sheet-2.jpg","Yes")</f>
        <v>Yes</v>
      </c>
      <c r="AC29" s="2" t="str">
        <f>HYPERLINK("https://www.solarquotes.com.au/wp-content/uploads/2023/08/EV-Charger-Datasheet.pdf","Yes")</f>
        <v>Yes</v>
      </c>
      <c r="AD29" s="2" t="str">
        <f>HYPERLINK("https://www.solarquotes.com.au/wp-content/uploads/2023/11/teltocharge-datasheet.pdf","Yes")</f>
        <v>Yes</v>
      </c>
      <c r="AE29" s="2" t="str">
        <f>HYPERLINK("https://www.solarquotes.com.au/wp-content/uploads/2023/01/Victron-ev-charging-station.pdf","Yes")</f>
        <v>Yes</v>
      </c>
      <c r="AF29" s="2" t="str">
        <f>HYPERLINK("https://www.solarquotes.com.au/wp-content/uploads/2022/05/EN_Pulsar_Plus_Datasheet_English-1.pdf","Yes")</f>
        <v>Yes</v>
      </c>
      <c r="AG29" s="2" t="str">
        <f>HYPERLINK("https://www.solarquotes.com.au/wp-content/uploads/2022/10/Quasar_Datasheet_English.pdf","Yes")</f>
        <v>Yes</v>
      </c>
      <c r="AH29" s="2" t="str">
        <f>HYPERLINK("https://www.solarquotes.com.au/wp-content/uploads/2024/03/weidmuller-AC-smart.pdf","Yes")</f>
        <v>Yes</v>
      </c>
      <c r="AI29" s="2" t="str">
        <f>HYPERLINK("https://www.solarquotes.com.au/wp-content/uploads/2022/08/ZJ-beny.pdf","Yes")</f>
        <v>Yes</v>
      </c>
    </row>
    <row r="30" spans="1:702">
      <c r="A30" s="1" t="s">
        <v>354</v>
      </c>
      <c r="B30" s="2" t="str">
        <f>HYPERLINK("https://www.solarquotes.com.au/wp-content/uploads/2022/05/tesla-wall-connector-warranty.pdf","Yes")</f>
        <v>Yes</v>
      </c>
      <c r="C30" s="1" t="s">
        <v>231</v>
      </c>
      <c r="D30" s="2" t="str">
        <f>HYPERLINK("https://www.solarquotes.com.au/wp-content/uploads/2022/10/abb-evcharger-warranty.pdf","Yes")</f>
        <v>Yes</v>
      </c>
      <c r="E30" s="2" t="str">
        <f>HYPERLINK("https://www.solarquotes.com.au/wp-content/uploads/2023/02/E-Station_Warranty_Statement_2022.pdf","Yes")</f>
        <v>Yes</v>
      </c>
      <c r="F30" s="2" t="str">
        <f>HYPERLINK("https://www.solarquotes.com.au/wp-content/uploads/2023/02/E-Station_Warranty_Statement_2022.pdf","Yes")</f>
        <v>Yes</v>
      </c>
      <c r="G30" s="2" t="str">
        <f>HYPERLINK("https://www.solarquotes.com.au/wp-content/uploads/2022/05/delta-ev-charger-warranty.pdf","Yes")</f>
        <v>Yes</v>
      </c>
      <c r="H30" s="2" t="str">
        <f>HYPERLINK("https://www.solarquotes.com.au/wp-content/uploads/2022/05/delta-ev-charger-warranty.pdf","Yes")</f>
        <v>Yes</v>
      </c>
      <c r="I30" s="1" t="s">
        <v>231</v>
      </c>
      <c r="J30" s="1" t="s">
        <v>231</v>
      </c>
      <c r="K30" s="2" t="str">
        <f>HYPERLINK("https://www.solarquotes.com.au/wp-content/uploads/2022/05/evnex-warranty.pdf","Yes")</f>
        <v>Yes</v>
      </c>
      <c r="L30" s="2" t="str">
        <f>HYPERLINK("https://www.solarquotes.com.au/wp-content/uploads/2023/05/EVOS-warranty.pdf","Yes")</f>
        <v>Yes</v>
      </c>
      <c r="M30" s="2" t="str">
        <f>HYPERLINK("https://www.solarquotes.com.au/wp-content/uploads/2022/06/EVTEK-CHARGER-WARRANTY-CARD-3-YEARS_.pdf","Yes")</f>
        <v>Yes</v>
      </c>
      <c r="N30" s="2" t="str">
        <f>HYPERLINK("https://www.solarquotes.com.au/wp-content/uploads/2022/05/FIMER-EVI-Warranty-Terms-and-Conditions-2021_1-ENG-FINAL-R1.pdf","Yes")</f>
        <v>Yes</v>
      </c>
      <c r="O30" s="2" t="str">
        <f>HYPERLINK("https://www.solarquotes.com.au/wp-content/uploads/2022/05/SE_Terms-of-Warranty_EN_AU_55.pdf","Yes")</f>
        <v>Yes</v>
      </c>
      <c r="P30" s="2" t="str">
        <f>HYPERLINK("https://www.solarquotes.com.au/wp-content/uploads/2023/06/goodwe-evcharger-warranty.pdf","Yes")</f>
        <v>Yes</v>
      </c>
      <c r="Q30" s="1" t="s">
        <v>231</v>
      </c>
      <c r="R30" s="1" t="s">
        <v>231</v>
      </c>
      <c r="S30" s="1" t="s">
        <v>231</v>
      </c>
      <c r="T30" s="1" t="s">
        <v>231</v>
      </c>
      <c r="U30" s="2" t="str">
        <f>HYPERLINK("https://www.solarquotes.com.au/wp-content/uploads/2022/05/Ocular-Warranty.pdf","Yes")</f>
        <v>Yes</v>
      </c>
      <c r="V30" s="2" t="str">
        <f>HYPERLINK("https://www.solarquotes.com.au/wp-content/uploads/2022/05/Ocular-Warranty.pdf","Yes")</f>
        <v>Yes</v>
      </c>
      <c r="W30" s="2" t="str">
        <f>HYPERLINK("https://www.solarquotes.com.au/wp-content/uploads/2024/05/Ohme-Warranty-Australia.pdf","Yes")</f>
        <v>Yes</v>
      </c>
      <c r="X30" s="1" t="s">
        <v>231</v>
      </c>
      <c r="Y30" s="2" t="str">
        <f>HYPERLINK("https://www.solarquotes.com.au/wp-content/uploads/2022/05/Schneider-Electric-Standard-Terms-and-Conditions-of-Sale-January-2023-version-18-Australia.pdf","Yes")</f>
        <v>Yes</v>
      </c>
      <c r="Z30" s="1" t="s">
        <v>231</v>
      </c>
      <c r="AA30" s="1" t="s">
        <v>231</v>
      </c>
      <c r="AB30" s="1" t="s">
        <v>231</v>
      </c>
      <c r="AC30" s="2" t="str">
        <f>HYPERLINK("https://www.solarquotes.com.au/wp-content/uploads/2023/08/EVCSTR010-Manual.pdf","Yes")</f>
        <v>Yes</v>
      </c>
      <c r="AD30" s="2" t="str">
        <f>HYPERLINK("https://www.solarquotes.com.au/wp-content/uploads/2023/11/teltonika-warranty.pdf","Yes")</f>
        <v>Yes</v>
      </c>
      <c r="AE30" s="2" t="str">
        <f>HYPERLINK("https://www.solarquotes.com.au/wp-content/uploads/2023/01/Victron-Energy-Limited-Warranty-Policy.pdf","Yes")</f>
        <v>Yes</v>
      </c>
      <c r="AF30" s="2" t="str">
        <f>HYPERLINK("https://www.solarquotes.com.au/wp-content/uploads/2022/05/wallbox-warranty.pdf","Yes")</f>
        <v>Yes</v>
      </c>
      <c r="AG30" s="1" t="s">
        <v>231</v>
      </c>
      <c r="AH30" s="2" t="str">
        <f>HYPERLINK("https://www.solarquotes.com.au/wp-content/uploads/2024/03/2-years-warranty-mobility-concepts-products.pdf","Yes")</f>
        <v>Yes</v>
      </c>
      <c r="AI30" s="2" t="str">
        <f>HYPERLINK("https://www.solarquotes.com.au/wp-content/uploads/2022/08/zj-beny-warranty.pdf","Yes")</f>
        <v>Yes</v>
      </c>
    </row>
    <row r="31" spans="1:702">
      <c r="A31" s="1" t="s">
        <v>355</v>
      </c>
      <c r="B31" s="2" t="str">
        <f>HYPERLINK("https://www.tesla.com/en_AU/support/home-charging-installation/wall-connector","Here")</f>
        <v>Here</v>
      </c>
      <c r="C31" s="2" t="str">
        <f>HYPERLINK("https://myenergi.com/","Here")</f>
        <v>Here</v>
      </c>
      <c r="D31" s="2" t="str">
        <f>HYPERLINK("https://www.solarquotes.com.au/inverters/abb-review.html","Here")</f>
        <v>Here</v>
      </c>
      <c r="E31" s="2" t="str">
        <f>HYPERLINK("https://www.chargestar.com.au/enext/","Here")</f>
        <v>Here</v>
      </c>
      <c r="F31" s="2" t="str">
        <f>HYPERLINK("https://www.chargestar.com.au/enext/","Here")</f>
        <v>Here</v>
      </c>
      <c r="G31" s="2" t="str">
        <f>HYPERLINK("https://www.solarquotes.com.au/inverters/delta-review.html","Here")</f>
        <v>Here</v>
      </c>
      <c r="H31" s="2" t="str">
        <f>HYPERLINK("https://www.solarquotes.com.au/inverters/delta-review.html","Here")</f>
        <v>Here</v>
      </c>
      <c r="I31" s="2" t="str">
        <f>HYPERLINK("https://www.eocharging.com/australia","Here")</f>
        <v>Here</v>
      </c>
      <c r="J31" s="2" t="str">
        <f>HYPERLINK("https://www.eocharging.com/australia","Here")</f>
        <v>Here</v>
      </c>
      <c r="K31" s="2" t="str">
        <f>HYPERLINK("https://www.evnex.com/","Here")</f>
        <v>Here</v>
      </c>
      <c r="L31" s="2" t="str">
        <f>HYPERLINK("https://evos.com.au/","Here")</f>
        <v>Here</v>
      </c>
      <c r="M31" s="2" t="str">
        <f>HYPERLINK("https://evtekchargers.com.au/","Here")</f>
        <v>Here</v>
      </c>
      <c r="N31" s="2" t="str">
        <f>HYPERLINK("https://www.fimer.com/e-mobility","Here")</f>
        <v>Here</v>
      </c>
      <c r="O31" s="2" t="str">
        <f>HYPERLINK("https://www.solarquotes.com.au/inverters/fronius-review.html","Here")</f>
        <v>Here</v>
      </c>
      <c r="P31" s="2" t="str">
        <f>HYPERLINK("https://www.solarquotes.com.au/inverters/goodwe-review.html","Here")</f>
        <v>Here</v>
      </c>
      <c r="Q31" s="2" t="str">
        <f>HYPERLINK("https://jetcharge.com.au/solutions/chargemate/","Here")</f>
        <v>Here</v>
      </c>
      <c r="R31" s="2" t="str">
        <f>HYPERLINK("https://www.keba.com/en/emobility/products/product-overview/product-overview","Here")</f>
        <v>Here</v>
      </c>
      <c r="S31" s="2" t="str">
        <f>HYPERLINK("https://www.keba.com/en/emobility/products/product-overview/product-overview","Here")</f>
        <v>Here</v>
      </c>
      <c r="T31" s="2" t="str">
        <f>HYPERLINK("https://www.keba.com/en/emobility/products/product-overview/product-overview","Here")</f>
        <v>Here</v>
      </c>
      <c r="U31" s="2" t="str">
        <f>HYPERLINK("https://ocularcharging.com.au/ocular-iq/","Here")</f>
        <v>Here</v>
      </c>
      <c r="V31" s="2" t="str">
        <f>HYPERLINK("https://ocularcharging.com.au/ocular-iq/","Here")</f>
        <v>Here</v>
      </c>
      <c r="W31" s="2" t="str">
        <f>HYPERLINK("https://ohme-ev.com/au/","Here")</f>
        <v>Here</v>
      </c>
      <c r="X31" s="2" t="str">
        <f>HYPERLINK("https://e-mobility.scame.com/en","Here")</f>
        <v>Here</v>
      </c>
      <c r="Y31" s="2" t="str">
        <f>HYPERLINK("https://www.solarquotes.com.au/inverters/schneider-electric-review.html","Here")</f>
        <v>Here</v>
      </c>
      <c r="Z31" s="2" t="str">
        <f>HYPERLINK("https://www.smappee.com/","Here")</f>
        <v>Here</v>
      </c>
      <c r="AA31" s="2" t="str">
        <f>HYPERLINK("https://www.solarquotes.com.au/inverters/solaredge-review.html","Here")</f>
        <v>Here</v>
      </c>
      <c r="AB31" s="2" t="str">
        <f>HYPERLINK("https://www.solisenergy.com.au/","Here")</f>
        <v>Here</v>
      </c>
      <c r="AC31" s="2" t="str">
        <f>HYPERLINK("https://www.solarquotes.com.au/inverters/soltaro-review.html","Here")</f>
        <v>Here</v>
      </c>
      <c r="AD31" s="2" t="str">
        <f>HYPERLINK("https://teltonika-energy.com/","Here")</f>
        <v>Here</v>
      </c>
      <c r="AE31" s="2" t="str">
        <f>HYPERLINK("https://www.solarquotes.com.au/inverters/victron-energy-review.html","Here")</f>
        <v>Here</v>
      </c>
      <c r="AF31" s="2" t="str">
        <f>HYPERLINK("https://wallbox.com/en_au/","Here")</f>
        <v>Here</v>
      </c>
      <c r="AG31" s="2" t="str">
        <f>HYPERLINK("https://wallbox.com/en_au/","Here")</f>
        <v>Here</v>
      </c>
      <c r="AH31" s="2" t="str">
        <f>HYPERLINK("https://www.weidmuller.com.au/en/solutions/mobility_concepts/index.jsp","Here")</f>
        <v>Here</v>
      </c>
      <c r="AI31" s="2" t="str">
        <f>HYPERLINK("https://www.zjbenyswitch.com/EV-Charger-731-1.html","Here")</f>
        <v>Here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B1" r:id="rId_hyperlink_1" tooltip="Latest version here" display="Latest version here"/>
    <hyperlink ref="B29" r:id="rId_hyperlink_2" tooltip="Yes" display="Yes"/>
    <hyperlink ref="C29" r:id="rId_hyperlink_3" tooltip="Yes" display="Yes"/>
    <hyperlink ref="D29" r:id="rId_hyperlink_4" tooltip="Yes" display="Yes"/>
    <hyperlink ref="E29" r:id="rId_hyperlink_5" tooltip="Yes" display="Yes"/>
    <hyperlink ref="F29" r:id="rId_hyperlink_6" tooltip="Yes" display="Yes"/>
    <hyperlink ref="G29" r:id="rId_hyperlink_7" tooltip="Yes" display="Yes"/>
    <hyperlink ref="H29" r:id="rId_hyperlink_8" tooltip="Yes" display="Yes"/>
    <hyperlink ref="I29" r:id="rId_hyperlink_9" tooltip="Yes" display="Yes"/>
    <hyperlink ref="J29" r:id="rId_hyperlink_10" tooltip="Yes" display="Yes"/>
    <hyperlink ref="K29" r:id="rId_hyperlink_11" tooltip="Yes" display="Yes"/>
    <hyperlink ref="L29" r:id="rId_hyperlink_12" tooltip="Yes" display="Yes"/>
    <hyperlink ref="M29" r:id="rId_hyperlink_13" tooltip="Yes" display="Yes"/>
    <hyperlink ref="N29" r:id="rId_hyperlink_14" tooltip="Yes" display="Yes"/>
    <hyperlink ref="O29" r:id="rId_hyperlink_15" tooltip="Yes" display="Yes"/>
    <hyperlink ref="P29" r:id="rId_hyperlink_16" tooltip="Yes" display="Yes"/>
    <hyperlink ref="Q29" r:id="rId_hyperlink_17" tooltip="Yes" display="Yes"/>
    <hyperlink ref="R29" r:id="rId_hyperlink_18" tooltip="Yes" display="Yes"/>
    <hyperlink ref="S29" r:id="rId_hyperlink_19" tooltip="Yes" display="Yes"/>
    <hyperlink ref="T29" r:id="rId_hyperlink_20" tooltip="Yes" display="Yes"/>
    <hyperlink ref="U29" r:id="rId_hyperlink_21" tooltip="Yes" display="Yes"/>
    <hyperlink ref="V29" r:id="rId_hyperlink_22" tooltip="Yes" display="Yes"/>
    <hyperlink ref="W29" r:id="rId_hyperlink_23" tooltip="Yes" display="Yes"/>
    <hyperlink ref="X29" r:id="rId_hyperlink_24" tooltip="Yes" display="Yes"/>
    <hyperlink ref="Y29" r:id="rId_hyperlink_25" tooltip="Yes" display="Yes"/>
    <hyperlink ref="Z29" r:id="rId_hyperlink_26" tooltip="Yes" display="Yes"/>
    <hyperlink ref="AA29" r:id="rId_hyperlink_27" tooltip="Yes" display="Yes"/>
    <hyperlink ref="AB29" r:id="rId_hyperlink_28" tooltip="Yes" display="Yes"/>
    <hyperlink ref="AC29" r:id="rId_hyperlink_29" tooltip="Yes" display="Yes"/>
    <hyperlink ref="AD29" r:id="rId_hyperlink_30" tooltip="Yes" display="Yes"/>
    <hyperlink ref="AE29" r:id="rId_hyperlink_31" tooltip="Yes" display="Yes"/>
    <hyperlink ref="AF29" r:id="rId_hyperlink_32" tooltip="Yes" display="Yes"/>
    <hyperlink ref="AG29" r:id="rId_hyperlink_33" tooltip="Yes" display="Yes"/>
    <hyperlink ref="AH29" r:id="rId_hyperlink_34" tooltip="Yes" display="Yes"/>
    <hyperlink ref="AI29" r:id="rId_hyperlink_35" tooltip="Yes" display="Yes"/>
    <hyperlink ref="B30" r:id="rId_hyperlink_36" tooltip="Yes" display="Yes"/>
    <hyperlink ref="D30" r:id="rId_hyperlink_37" tooltip="Yes" display="Yes"/>
    <hyperlink ref="E30" r:id="rId_hyperlink_38" tooltip="Yes" display="Yes"/>
    <hyperlink ref="F30" r:id="rId_hyperlink_39" tooltip="Yes" display="Yes"/>
    <hyperlink ref="G30" r:id="rId_hyperlink_40" tooltip="Yes" display="Yes"/>
    <hyperlink ref="H30" r:id="rId_hyperlink_41" tooltip="Yes" display="Yes"/>
    <hyperlink ref="K30" r:id="rId_hyperlink_42" tooltip="Yes" display="Yes"/>
    <hyperlink ref="L30" r:id="rId_hyperlink_43" tooltip="Yes" display="Yes"/>
    <hyperlink ref="M30" r:id="rId_hyperlink_44" tooltip="Yes" display="Yes"/>
    <hyperlink ref="N30" r:id="rId_hyperlink_45" tooltip="Yes" display="Yes"/>
    <hyperlink ref="O30" r:id="rId_hyperlink_46" tooltip="Yes" display="Yes"/>
    <hyperlink ref="P30" r:id="rId_hyperlink_47" tooltip="Yes" display="Yes"/>
    <hyperlink ref="U30" r:id="rId_hyperlink_48" tooltip="Yes" display="Yes"/>
    <hyperlink ref="V30" r:id="rId_hyperlink_49" tooltip="Yes" display="Yes"/>
    <hyperlink ref="W30" r:id="rId_hyperlink_50" tooltip="Yes" display="Yes"/>
    <hyperlink ref="Y30" r:id="rId_hyperlink_51" tooltip="Yes" display="Yes"/>
    <hyperlink ref="AC30" r:id="rId_hyperlink_52" tooltip="Yes" display="Yes"/>
    <hyperlink ref="AD30" r:id="rId_hyperlink_53" tooltip="Yes" display="Yes"/>
    <hyperlink ref="AE30" r:id="rId_hyperlink_54" tooltip="Yes" display="Yes"/>
    <hyperlink ref="AF30" r:id="rId_hyperlink_55" tooltip="Yes" display="Yes"/>
    <hyperlink ref="AH30" r:id="rId_hyperlink_56" tooltip="Yes" display="Yes"/>
    <hyperlink ref="AI30" r:id="rId_hyperlink_57" tooltip="Yes" display="Yes"/>
    <hyperlink ref="B31" r:id="rId_hyperlink_58" tooltip="Here" display="Here"/>
    <hyperlink ref="C31" r:id="rId_hyperlink_59" tooltip="Here" display="Here"/>
    <hyperlink ref="D31" r:id="rId_hyperlink_60" tooltip="Here" display="Here"/>
    <hyperlink ref="E31" r:id="rId_hyperlink_61" tooltip="Here" display="Here"/>
    <hyperlink ref="F31" r:id="rId_hyperlink_62" tooltip="Here" display="Here"/>
    <hyperlink ref="G31" r:id="rId_hyperlink_63" tooltip="Here" display="Here"/>
    <hyperlink ref="H31" r:id="rId_hyperlink_64" tooltip="Here" display="Here"/>
    <hyperlink ref="I31" r:id="rId_hyperlink_65" tooltip="Here" display="Here"/>
    <hyperlink ref="J31" r:id="rId_hyperlink_66" tooltip="Here" display="Here"/>
    <hyperlink ref="K31" r:id="rId_hyperlink_67" tooltip="Here" display="Here"/>
    <hyperlink ref="L31" r:id="rId_hyperlink_68" tooltip="Here" display="Here"/>
    <hyperlink ref="M31" r:id="rId_hyperlink_69" tooltip="Here" display="Here"/>
    <hyperlink ref="N31" r:id="rId_hyperlink_70" tooltip="Here" display="Here"/>
    <hyperlink ref="O31" r:id="rId_hyperlink_71" tooltip="Here" display="Here"/>
    <hyperlink ref="P31" r:id="rId_hyperlink_72" tooltip="Here" display="Here"/>
    <hyperlink ref="Q31" r:id="rId_hyperlink_73" tooltip="Here" display="Here"/>
    <hyperlink ref="R31" r:id="rId_hyperlink_74" tooltip="Here" display="Here"/>
    <hyperlink ref="S31" r:id="rId_hyperlink_75" tooltip="Here" display="Here"/>
    <hyperlink ref="T31" r:id="rId_hyperlink_76" tooltip="Here" display="Here"/>
    <hyperlink ref="U31" r:id="rId_hyperlink_77" tooltip="Here" display="Here"/>
    <hyperlink ref="V31" r:id="rId_hyperlink_78" tooltip="Here" display="Here"/>
    <hyperlink ref="W31" r:id="rId_hyperlink_79" tooltip="Here" display="Here"/>
    <hyperlink ref="X31" r:id="rId_hyperlink_80" tooltip="Here" display="Here"/>
    <hyperlink ref="Y31" r:id="rId_hyperlink_81" tooltip="Here" display="Here"/>
    <hyperlink ref="Z31" r:id="rId_hyperlink_82" tooltip="Here" display="Here"/>
    <hyperlink ref="AA31" r:id="rId_hyperlink_83" tooltip="Here" display="Here"/>
    <hyperlink ref="AB31" r:id="rId_hyperlink_84" tooltip="Here" display="Here"/>
    <hyperlink ref="AC31" r:id="rId_hyperlink_85" tooltip="Here" display="Here"/>
    <hyperlink ref="AD31" r:id="rId_hyperlink_86" tooltip="Here" display="Here"/>
    <hyperlink ref="AE31" r:id="rId_hyperlink_87" tooltip="Here" display="Here"/>
    <hyperlink ref="AF31" r:id="rId_hyperlink_88" tooltip="Here" display="Here"/>
    <hyperlink ref="AG31" r:id="rId_hyperlink_89" tooltip="Here" display="Here"/>
    <hyperlink ref="AH31" r:id="rId_hyperlink_90" tooltip="Here" display="Here"/>
    <hyperlink ref="AI31" r:id="rId_hyperlink_91" tooltip="Here" display="Here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2024-07-22T05:12:04+00:00</dcterms:created>
  <dcterms:modified xsi:type="dcterms:W3CDTF">2024-07-22T05:12:04+00:00</dcterms:modified>
  <dc:title>Untitled Spreadsheet</dc:title>
  <dc:description/>
  <dc:subject/>
  <cp:keywords/>
  <cp:category/>
</cp:coreProperties>
</file>