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png" ContentType="image/png"/>
  <Default Extension="jpg" ContentType="image/jpe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600" visibility="visible"/>
  </bookViews>
  <sheets>
    <sheet name="Worksheet" sheetId="1" r:id="rId4"/>
  </sheets>
  <definedNames/>
  <calcPr calcId="999999" calcMode="auto" calcCompleted="1" fullCalcOnLoad="0" forceFullCalc="0"/>
</workbook>
</file>

<file path=xl/sharedStrings.xml><?xml version="1.0" encoding="utf-8"?>
<sst xmlns="http://schemas.openxmlformats.org/spreadsheetml/2006/main" uniqueCount="672">
  <si>
    <t>Generated by SolarQuotes.com.au:</t>
  </si>
  <si>
    <t>Product Name</t>
  </si>
  <si>
    <t>Tesla Powerwall 3</t>
  </si>
  <si>
    <t>Tesla Powerwall 2</t>
  </si>
  <si>
    <t>BYD Battery Box Premium HVM 13.8</t>
  </si>
  <si>
    <t>BYD Battery Box Premium HVM 11.0</t>
  </si>
  <si>
    <t>BYD Battery Box Premium HVM 8.3</t>
  </si>
  <si>
    <t>BYD Battery Box Premium HVS 12.8</t>
  </si>
  <si>
    <t>BYD Battery Box Premium HVS 10.2</t>
  </si>
  <si>
    <t>BYD Battery Box Premium HVS 7.7</t>
  </si>
  <si>
    <t>BYD Battery Box LVS 12 kWh</t>
  </si>
  <si>
    <t>BYD Battery Box LVS 8 kWh</t>
  </si>
  <si>
    <t>BYD Battery Box LVS 4 kWh</t>
  </si>
  <si>
    <t>Energizer Homepower</t>
  </si>
  <si>
    <t>Enphase IQ Battery 5P</t>
  </si>
  <si>
    <t>Eveready Energy Vault 5.1</t>
  </si>
  <si>
    <t>Eveready Energy Vault 10.2</t>
  </si>
  <si>
    <t>GenZ 48V 3kWh</t>
  </si>
  <si>
    <t>Goodwe Lynx Home F G2 Series 12.8</t>
  </si>
  <si>
    <t>Goodwe Lynx Home F G2 Series 9.6</t>
  </si>
  <si>
    <t>Growatt Ark 10.2L-A1</t>
  </si>
  <si>
    <t>Growatt Ark 10.2H</t>
  </si>
  <si>
    <t>Growatt APX 10.0P-S1</t>
  </si>
  <si>
    <t>iStore Smart Battery (15 kWh)</t>
  </si>
  <si>
    <t>iStore Smart Battery (10 kWh)</t>
  </si>
  <si>
    <t>iStore Smart Battery (5 kWh)</t>
  </si>
  <si>
    <t>Jinko SunTank 7.68 kWh</t>
  </si>
  <si>
    <t>Jinko SunTank 10.24 kWh</t>
  </si>
  <si>
    <t>Jinko SunTank 12.8 kWh</t>
  </si>
  <si>
    <t>LG Chem RESU 6.5</t>
  </si>
  <si>
    <t>LG Chem RESU 10</t>
  </si>
  <si>
    <t>LG Chem RESU 12</t>
  </si>
  <si>
    <t>LG Chem RESU Prime 10H</t>
  </si>
  <si>
    <t>LG Chem RESU Prime 16H</t>
  </si>
  <si>
    <t>PowerPlus Energy LiFe4833P</t>
  </si>
  <si>
    <t>PowerPlus Energy LiFe4838P</t>
  </si>
  <si>
    <t>Pylontech Force L2 10.65 kWh</t>
  </si>
  <si>
    <t>Pylontech Force L2 7.1 kWh</t>
  </si>
  <si>
    <t>Pylontech US3000C</t>
  </si>
  <si>
    <t>Pylontech US5000B</t>
  </si>
  <si>
    <t>SolaX Triple Power 5.8</t>
  </si>
  <si>
    <t>SunGrow SBR HV 12.8 kWh</t>
  </si>
  <si>
    <t>SunGrow SBR HV 9.6 kWh</t>
  </si>
  <si>
    <t>SunGrow SBH200</t>
  </si>
  <si>
    <t>SunGrow SBR HV 16 kWh</t>
  </si>
  <si>
    <t>SunGrow SBR HV 19.2 kWh</t>
  </si>
  <si>
    <t>Zenaji Aeon</t>
  </si>
  <si>
    <t>SolarEdge Energy Bank</t>
  </si>
  <si>
    <t>Delta BX 6.3AC</t>
  </si>
  <si>
    <t>Delta BX 6.3AC + BX6.3EX</t>
  </si>
  <si>
    <t>Sonnenbatterie Evo</t>
  </si>
  <si>
    <t>Sonnenbatterie Eco 9.53/10</t>
  </si>
  <si>
    <t>Alpha-ESS SMILE5 13.3 kWh</t>
  </si>
  <si>
    <t>Alpha-ESS SMILE5 10.1 kWh</t>
  </si>
  <si>
    <t>Alpha-ESS G3 10.1 kWh</t>
  </si>
  <si>
    <t>Alpha-ESS T10</t>
  </si>
  <si>
    <t>Alpha-ESS SMILE-B3-PLUS</t>
  </si>
  <si>
    <t>RedEarth Sunrise 6.5kWh</t>
  </si>
  <si>
    <t>RedEarth Sunrise 13kWh</t>
  </si>
  <si>
    <t>SOFAR PowerAll</t>
  </si>
  <si>
    <t>Soltaro AIO2 5kW / 5kWh</t>
  </si>
  <si>
    <t>Soltaro AIO2 5kW / 2 x 5kWh</t>
  </si>
  <si>
    <t>Soltaro AIO2 5kW / 3 x 5kWh</t>
  </si>
  <si>
    <t>Soltaro AIO2 5kW / 10kWh</t>
  </si>
  <si>
    <t>Soltaro AIO2 5kW / 20kWh</t>
  </si>
  <si>
    <t>Sunpower Reserve</t>
  </si>
  <si>
    <t>VARTA Pulse 6</t>
  </si>
  <si>
    <t>Bluetti EP760 9.9</t>
  </si>
  <si>
    <t>LAVO Storage S2</t>
  </si>
  <si>
    <t>SigenStor Single-Phase (8 kWh)</t>
  </si>
  <si>
    <t>SigenStor Single-Phase (10 kWh)</t>
  </si>
  <si>
    <t>SigenStor Single-Phase (13 kWh)</t>
  </si>
  <si>
    <t>SigenStor Single-Phase (16 kWh)</t>
  </si>
  <si>
    <t>SigenStor Three-Phase (8 kWh)</t>
  </si>
  <si>
    <t>SigenStor Three-Phase (10 kWh)</t>
  </si>
  <si>
    <t>SigenStor Three-Phase (13 kWh)</t>
  </si>
  <si>
    <t>Manufacturer Logo</t>
  </si>
  <si>
    <t>Product Image</t>
  </si>
  <si>
    <t>Price excl. installation (Estimated Retail pricing in AUD incl. GST, unless stated otherwise)</t>
  </si>
  <si>
    <t>$13,600 including Gateway</t>
  </si>
  <si>
    <t>$12,100 (Price includes 'Tesla Gateway')</t>
  </si>
  <si>
    <t>$10,600</t>
  </si>
  <si>
    <t>$9,500</t>
  </si>
  <si>
    <t>$7,500</t>
  </si>
  <si>
    <t>$13,500</t>
  </si>
  <si>
    <t>$11,000</t>
  </si>
  <si>
    <t>$8,400</t>
  </si>
  <si>
    <t>$9,959</t>
  </si>
  <si>
    <t>$7,025</t>
  </si>
  <si>
    <t>$4,090</t>
  </si>
  <si>
    <t>$8,000</t>
  </si>
  <si>
    <t>$6,000</t>
  </si>
  <si>
    <t>$2,500</t>
  </si>
  <si>
    <t>$8,100</t>
  </si>
  <si>
    <t>$6,300</t>
  </si>
  <si>
    <t>$9100</t>
  </si>
  <si>
    <t>$9500</t>
  </si>
  <si>
    <t>$14,520</t>
  </si>
  <si>
    <t>$10,100</t>
  </si>
  <si>
    <t>$5,800</t>
  </si>
  <si>
    <t>$8000</t>
  </si>
  <si>
    <t>$10000</t>
  </si>
  <si>
    <t>$12000</t>
  </si>
  <si>
    <t>$4,800</t>
  </si>
  <si>
    <t>$6,800</t>
  </si>
  <si>
    <t>$8,600</t>
  </si>
  <si>
    <t>$13,100</t>
  </si>
  <si>
    <t>$3,550</t>
  </si>
  <si>
    <t>$3,850</t>
  </si>
  <si>
    <t>$2,000</t>
  </si>
  <si>
    <t>$2,863</t>
  </si>
  <si>
    <t>$4,625</t>
  </si>
  <si>
    <t>$7,550</t>
  </si>
  <si>
    <t>$16,000</t>
  </si>
  <si>
    <t>$11,500</t>
  </si>
  <si>
    <t>$3,000</t>
  </si>
  <si>
    <t>$5,280 inc. VPP hardware</t>
  </si>
  <si>
    <t>$10,200 inc. VPP hardware</t>
  </si>
  <si>
    <t>$12,000</t>
  </si>
  <si>
    <t>$9,372</t>
  </si>
  <si>
    <t>$7,458</t>
  </si>
  <si>
    <t>$8,500</t>
  </si>
  <si>
    <t>$10,692</t>
  </si>
  <si>
    <t>$4,000</t>
  </si>
  <si>
    <t xml:space="preserve">$9,625 </t>
  </si>
  <si>
    <t>$14,175</t>
  </si>
  <si>
    <t>$4,910</t>
  </si>
  <si>
    <t>$11,550</t>
  </si>
  <si>
    <t>$14,990</t>
  </si>
  <si>
    <t>$19,500</t>
  </si>
  <si>
    <t>$13,000</t>
  </si>
  <si>
    <t>$7,000 – $7,200</t>
  </si>
  <si>
    <t>$11,999</t>
  </si>
  <si>
    <t>$10,914</t>
  </si>
  <si>
    <t>$7,600</t>
  </si>
  <si>
    <t>$10,500</t>
  </si>
  <si>
    <t>$12,400</t>
  </si>
  <si>
    <t>$10,000</t>
  </si>
  <si>
    <t>In Depth Analysis</t>
  </si>
  <si>
    <t>Not yet.</t>
  </si>
  <si>
    <t>Not yet</t>
  </si>
  <si>
    <t>Battery Type</t>
  </si>
  <si>
    <t>Lithium-ion (Lithium Iron Phosphate)</t>
  </si>
  <si>
    <t>Lithium-Ion (NMC)</t>
  </si>
  <si>
    <t>Lithium Ion (Lithium Titanate)</t>
  </si>
  <si>
    <t>Lithium-Ion (lithium-manganese-cobalt-oxide)</t>
  </si>
  <si>
    <t>Lithium-ion (LiFEPO4)</t>
  </si>
  <si>
    <t>All In One Unit?</t>
  </si>
  <si>
    <t>Yes</t>
  </si>
  <si>
    <t>Kind of. Includes AC battery inverter but requires solar inverter.</t>
  </si>
  <si>
    <t>No</t>
  </si>
  <si>
    <t xml:space="preserve">No </t>
  </si>
  <si>
    <t>Kind of. Includes AC battery inverter but requires solar inverter</t>
  </si>
  <si>
    <t>Nominal Storage</t>
  </si>
  <si>
    <t>14 kWh</t>
  </si>
  <si>
    <t>13.80 kWh</t>
  </si>
  <si>
    <t>11.04 kWh</t>
  </si>
  <si>
    <t>8.28 kWh</t>
  </si>
  <si>
    <t>12.8 kWh</t>
  </si>
  <si>
    <t>10.24 kWh</t>
  </si>
  <si>
    <t>7.68 kWh</t>
  </si>
  <si>
    <t>12 kWh</t>
  </si>
  <si>
    <t>8 kWh</t>
  </si>
  <si>
    <t>4 kWh</t>
  </si>
  <si>
    <t>6.14 kWh</t>
  </si>
  <si>
    <t>5.0 kWh</t>
  </si>
  <si>
    <t>5.12 kWh</t>
  </si>
  <si>
    <t>10.2 kWh</t>
  </si>
  <si>
    <t>3kWh (per module)</t>
  </si>
  <si>
    <t>9.6 kWh</t>
  </si>
  <si>
    <t xml:space="preserve">10.24 kWh </t>
  </si>
  <si>
    <t xml:space="preserve">10 kWh </t>
  </si>
  <si>
    <t>15 kWh</t>
  </si>
  <si>
    <t>10 kWh</t>
  </si>
  <si>
    <t>5 kWh</t>
  </si>
  <si>
    <t>6.5 kWh</t>
  </si>
  <si>
    <t>9.8kWh</t>
  </si>
  <si>
    <t>13.1 kWh</t>
  </si>
  <si>
    <t>16 kWh</t>
  </si>
  <si>
    <t>3.3 kWh</t>
  </si>
  <si>
    <t>3.8 kWh</t>
  </si>
  <si>
    <t>10.65 kWh</t>
  </si>
  <si>
    <t>7.1 kWh</t>
  </si>
  <si>
    <t>3.55 kWh</t>
  </si>
  <si>
    <t>4.8 kWh</t>
  </si>
  <si>
    <t>5.8 kWh</t>
  </si>
  <si>
    <t>20 kWh</t>
  </si>
  <si>
    <t>19.2 kWh</t>
  </si>
  <si>
    <t>1.93kWh</t>
  </si>
  <si>
    <t>6.32kWh</t>
  </si>
  <si>
    <t>12.64kWh</t>
  </si>
  <si>
    <t>11 kWh</t>
  </si>
  <si>
    <t>13.34 kWh</t>
  </si>
  <si>
    <t>10.08 kWh</t>
  </si>
  <si>
    <t>10.1 kWh</t>
  </si>
  <si>
    <t>8.2 kWh</t>
  </si>
  <si>
    <t>5.04 kWh</t>
  </si>
  <si>
    <t>6.5kWh</t>
  </si>
  <si>
    <t>13kWh</t>
  </si>
  <si>
    <t>5kWh</t>
  </si>
  <si>
    <t>10kWh</t>
  </si>
  <si>
    <t>15kWh</t>
  </si>
  <si>
    <t>20kWh</t>
  </si>
  <si>
    <t>9.92 kWh</t>
  </si>
  <si>
    <t>8.06 kWh</t>
  </si>
  <si>
    <t>10.76 kWh</t>
  </si>
  <si>
    <t>13.44 kWh</t>
  </si>
  <si>
    <t>16.12 kWh</t>
  </si>
  <si>
    <t>Usable Storage Capacity</t>
  </si>
  <si>
    <t>13.5 kWh</t>
  </si>
  <si>
    <t>11.5 kWh</t>
  </si>
  <si>
    <t>7.7 kWh</t>
  </si>
  <si>
    <t>3.84 kWh</t>
  </si>
  <si>
    <t>4.6 kWh</t>
  </si>
  <si>
    <t>9.18 kWh</t>
  </si>
  <si>
    <t>2.7kWh (per module)</t>
  </si>
  <si>
    <t>9.21 kWh</t>
  </si>
  <si>
    <t>9 kWh</t>
  </si>
  <si>
    <t>6.90 kWh</t>
  </si>
  <si>
    <t>11.52 kWh</t>
  </si>
  <si>
    <t>5.9 kWh</t>
  </si>
  <si>
    <t>8.8kWh</t>
  </si>
  <si>
    <t>11.7 kWh</t>
  </si>
  <si>
    <t>3.04 kWh</t>
  </si>
  <si>
    <t>10.1 kWh </t>
  </si>
  <si>
    <t>6.7 kWh </t>
  </si>
  <si>
    <t>3.2 kWh </t>
  </si>
  <si>
    <t>4.56 kWh </t>
  </si>
  <si>
    <t>12.16 kWh</t>
  </si>
  <si>
    <t>9.12 kWh</t>
  </si>
  <si>
    <t>19 kWh</t>
  </si>
  <si>
    <t>15.2 kWh</t>
  </si>
  <si>
    <t>18.24 kWh</t>
  </si>
  <si>
    <t>9.7 kWh</t>
  </si>
  <si>
    <t>6.17kWh</t>
  </si>
  <si>
    <t>12.34kWh</t>
  </si>
  <si>
    <t>13.3 kWh</t>
  </si>
  <si>
    <t>9.07 kWh</t>
  </si>
  <si>
    <t>7.8 kWh</t>
  </si>
  <si>
    <t>4.79 kWh</t>
  </si>
  <si>
    <t>5.2kWh</t>
  </si>
  <si>
    <t>10.4kWh</t>
  </si>
  <si>
    <t>4.75 kWh</t>
  </si>
  <si>
    <t>4.5kWh</t>
  </si>
  <si>
    <t>9kWh</t>
  </si>
  <si>
    <t>13.5kWh</t>
  </si>
  <si>
    <t>18kWh</t>
  </si>
  <si>
    <t>6 kWh</t>
  </si>
  <si>
    <t>8.9 kWh</t>
  </si>
  <si>
    <t>10.4 kWh</t>
  </si>
  <si>
    <t>13 kWh</t>
  </si>
  <si>
    <t>15.6 kWh</t>
  </si>
  <si>
    <t>Features</t>
  </si>
  <si>
    <t>3 MPPT's, higher output current</t>
  </si>
  <si>
    <t>Advanced safety features minimise fire risk, charges batteries from solar when grid is down, impressive warranty</t>
  </si>
  <si>
    <t>Expandable in increments of 2.76 kWh</t>
  </si>
  <si>
    <t>Expandable in increments of 2.56 kWh</t>
  </si>
  <si>
    <t>Units can be linked together in a parallel connection</t>
  </si>
  <si>
    <t>Modular</t>
  </si>
  <si>
    <t>Modular and scalable.</t>
  </si>
  <si>
    <t>Modular, scaleable</t>
  </si>
  <si>
    <t>Modular - expandable</t>
  </si>
  <si>
    <t>Can be used in both off-grid and hybrid setups, compact size, modular expansion.</t>
  </si>
  <si>
    <t>High voltage (more efficient)</t>
  </si>
  <si>
    <t>Self-managed and infinitely stackable. Rack mountable.</t>
  </si>
  <si>
    <t>Scalable, Integrated BMS, good cost-per-kWh</t>
  </si>
  <si>
    <t>Modular battery with scalability of capacity &amp; charge/discharge power, higher charge &amp; discharge power, Plug and play installation</t>
  </si>
  <si>
    <t>Modular, expandable</t>
  </si>
  <si>
    <t>20 year warranty, low battery degradation over time, designed to handle multiple cycles per day.</t>
  </si>
  <si>
    <t>Modular expansion up to 9 batteries on a system, 90kwh max</t>
  </si>
  <si>
    <t>Module made in Japan. Advanced safety features minimise fire risk, charges batteries from solar when grid is down. No cooling fans or cooling pumps. System, cell and cabinet have multiple safety features. Expandable to twice storage capacity with plug and play second DC coupled battery. More Master batteries stackable using gateway.</t>
  </si>
  <si>
    <t>Module made in Japan. Advanced safety features minimise fire risk, charges batteries from solar when grid is down. No cooling fans or cooling pumps. System, cell and cabinet have multiple safety features. Second battery able to be installed in separate location for flexibility. Stack multiples of this or with BX6.3AC and gateway to increase AC and capacity</t>
  </si>
  <si>
    <t>VPP ready, Made in Germany , IP 56 rated, integrated backup, can charge batteries from solar when grid is down</t>
  </si>
  <si>
    <t>Made in Germany,  long cycle life, great warranty</t>
  </si>
  <si>
    <t>UPS, fast response, 24/7 monitoring</t>
  </si>
  <si>
    <t>Three-phase hybrid, UPS, fast response, 24/7 monitoring</t>
  </si>
  <si>
    <t>Modular, UPS</t>
  </si>
  <si>
    <t>Made in Australia (battery cells from LG Chem), Expandable design, VPP ready, quick install.</t>
  </si>
  <si>
    <t>Modular, expandable, 10ms switchover in blackout</t>
  </si>
  <si>
    <t>DC &amp; AC Coupled, Standalone, Wall Mountable, Expandable, Indoor or Outdoor, Low Noise</t>
  </si>
  <si>
    <t>All-in-one</t>
  </si>
  <si>
    <t>Ease of installation through "plug and play", German
designed and manufactured.</t>
  </si>
  <si>
    <t>Modular, scalable, optional DC EV charger module</t>
  </si>
  <si>
    <t>Weight</t>
  </si>
  <si>
    <t>130kg</t>
  </si>
  <si>
    <t>125kg</t>
  </si>
  <si>
    <t>205 kg</t>
  </si>
  <si>
    <t>167 kg</t>
  </si>
  <si>
    <t>129 kg</t>
  </si>
  <si>
    <t>136 kg</t>
  </si>
  <si>
    <t>94 kg</t>
  </si>
  <si>
    <t>52 kg</t>
  </si>
  <si>
    <t>98.5 kg</t>
  </si>
  <si>
    <t>78 kg</t>
  </si>
  <si>
    <t>64 kg</t>
  </si>
  <si>
    <t>112 kg</t>
  </si>
  <si>
    <t>35kg</t>
  </si>
  <si>
    <t>154 kg</t>
  </si>
  <si>
    <t>120 kg</t>
  </si>
  <si>
    <t>140 kg</t>
  </si>
  <si>
    <t>118 kg</t>
  </si>
  <si>
    <t>163.8 kg</t>
  </si>
  <si>
    <t>113.8 kg</t>
  </si>
  <si>
    <t>63.8 kg</t>
  </si>
  <si>
    <t>84 kg</t>
  </si>
  <si>
    <t>52kg</t>
  </si>
  <si>
    <t>75kg</t>
  </si>
  <si>
    <t>98.5kg</t>
  </si>
  <si>
    <t>111kg</t>
  </si>
  <si>
    <t>159kg</t>
  </si>
  <si>
    <t>41kg</t>
  </si>
  <si>
    <t>43kg</t>
  </si>
  <si>
    <t>119 kg</t>
  </si>
  <si>
    <t>32kg per battery</t>
  </si>
  <si>
    <t>39.7 kg</t>
  </si>
  <si>
    <t>72 kg</t>
  </si>
  <si>
    <t>147 kg</t>
  </si>
  <si>
    <t>114 kg</t>
  </si>
  <si>
    <t>196 kg</t>
  </si>
  <si>
    <t>180 kg</t>
  </si>
  <si>
    <t>213 kg</t>
  </si>
  <si>
    <t>36kg</t>
  </si>
  <si>
    <t>108 kg</t>
  </si>
  <si>
    <t>77kg</t>
  </si>
  <si>
    <t>77kg + 60kg (137kg Total Combined)</t>
  </si>
  <si>
    <t>163 kg</t>
  </si>
  <si>
    <t>154kg</t>
  </si>
  <si>
    <t>148 kg</t>
  </si>
  <si>
    <t>122.7 kg</t>
  </si>
  <si>
    <t>109.5 kg</t>
  </si>
  <si>
    <t>105 kg</t>
  </si>
  <si>
    <t>64kg</t>
  </si>
  <si>
    <t>130 kg</t>
  </si>
  <si>
    <t>74.5 kg</t>
  </si>
  <si>
    <t>79kg</t>
  </si>
  <si>
    <t>124kg</t>
  </si>
  <si>
    <t>169kg</t>
  </si>
  <si>
    <t>119kg</t>
  </si>
  <si>
    <t>204kg</t>
  </si>
  <si>
    <t>110 kg</t>
  </si>
  <si>
    <t>65kg</t>
  </si>
  <si>
    <t>160 kg</t>
  </si>
  <si>
    <t>122 kg</t>
  </si>
  <si>
    <t>135 kg</t>
  </si>
  <si>
    <t>150 kg</t>
  </si>
  <si>
    <t>153 kg</t>
  </si>
  <si>
    <t>168 kg</t>
  </si>
  <si>
    <t>Power</t>
  </si>
  <si>
    <t>5kW or 10kW (configurable)</t>
  </si>
  <si>
    <t>5kW steady, 7kW peak (10 seconds)</t>
  </si>
  <si>
    <t>7.6 kW</t>
  </si>
  <si>
    <t>5 kW</t>
  </si>
  <si>
    <t>9.9 kW</t>
  </si>
  <si>
    <t>6.6 kW</t>
  </si>
  <si>
    <t>3.3kW</t>
  </si>
  <si>
    <t>3.6 kW</t>
  </si>
  <si>
    <t>3.84 kW</t>
  </si>
  <si>
    <t>3 kW</t>
  </si>
  <si>
    <t>3kW</t>
  </si>
  <si>
    <t>8.96 kW</t>
  </si>
  <si>
    <t>6.72 kW</t>
  </si>
  <si>
    <t>2.5 kW</t>
  </si>
  <si>
    <t>5.1 kW</t>
  </si>
  <si>
    <t>4.2kW steady, 4.6kW peak (for 3 seconds)</t>
  </si>
  <si>
    <t>5kW steady, 7kW peak (3 seconds)</t>
  </si>
  <si>
    <t>5kW</t>
  </si>
  <si>
    <t>7kW</t>
  </si>
  <si>
    <t>3.2kW</t>
  </si>
  <si>
    <t>3.3 kW</t>
  </si>
  <si>
    <t>2kW continuous per module (stacks with each additional module)</t>
  </si>
  <si>
    <t>3.8kW continuous per module (stacks with each additional module)</t>
  </si>
  <si>
    <t>2.9kW</t>
  </si>
  <si>
    <t>7.68 kW</t>
  </si>
  <si>
    <t>5.76 kW</t>
  </si>
  <si>
    <t>14.08 kW</t>
  </si>
  <si>
    <t>9.6 kW</t>
  </si>
  <si>
    <t>11.52 kW</t>
  </si>
  <si>
    <t>2.4kW</t>
  </si>
  <si>
    <t>5kW steady, 7.5kW peak (10 seconds)</t>
  </si>
  <si>
    <t>3kW steady</t>
  </si>
  <si>
    <t>4.5kW steady</t>
  </si>
  <si>
    <t>5kW steady , 5.3kW (for 30 min),  7kW peak (for 60 sec)</t>
  </si>
  <si>
    <t>4.6kW</t>
  </si>
  <si>
    <t>10 kW</t>
  </si>
  <si>
    <t>2.56kW charge, 5.12kW discharge</t>
  </si>
  <si>
    <t>2.56 kW Charge, 5.12 kW Discharge</t>
  </si>
  <si>
    <t>Dimensions (WHD)</t>
  </si>
  <si>
    <t>61 cm x 110 cm x 19cm</t>
  </si>
  <si>
    <t>75 cm x 115 cm x 15cm</t>
  </si>
  <si>
    <t>1411 x 585 x 298 mm</t>
  </si>
  <si>
    <t>1178 x 585 x 298 mm</t>
  </si>
  <si>
    <t>945 x 585 x 298 mm</t>
  </si>
  <si>
    <t>923 x 640 x 298 mm</t>
  </si>
  <si>
    <t>690 x 640 x 298 mm</t>
  </si>
  <si>
    <t>457 x 640 x 298 mm</t>
  </si>
  <si>
    <t xml:space="preserve">1244 x 420 x 183 mm </t>
  </si>
  <si>
    <t>980 x 550 x 188 mm</t>
  </si>
  <si>
    <t>738 x 650 x 186 mm</t>
  </si>
  <si>
    <t>1160 x 650 x 186mm</t>
  </si>
  <si>
    <t>42cm x 8.8cm x 57cm</t>
  </si>
  <si>
    <t xml:space="preserve">600 × 871 × 380 mm </t>
  </si>
  <si>
    <t xml:space="preserve">600 × 715 × 380 mm </t>
  </si>
  <si>
    <t xml:space="preserve">650 x 260 x 728 mm </t>
  </si>
  <si>
    <t xml:space="preserve">650 x 260 x 905 mm </t>
  </si>
  <si>
    <t xml:space="preserve">690 x 185 x 955 mm </t>
  </si>
  <si>
    <t>670 x 150 x 1320 mm</t>
  </si>
  <si>
    <t>670 x 150 x 960 mm</t>
  </si>
  <si>
    <t>670 x 150 x 600 mm</t>
  </si>
  <si>
    <t>650 x 260 x 547 mm</t>
  </si>
  <si>
    <t>650 x 260 x 728 mm</t>
  </si>
  <si>
    <t>650 x 260 x 909 mm</t>
  </si>
  <si>
    <t>45cm x 65cm x 12cm</t>
  </si>
  <si>
    <t>45cm x48cm x 23cm</t>
  </si>
  <si>
    <t>45.2cm x 62.6cm x 22.7 cm</t>
  </si>
  <si>
    <t>50 cm x 81 cm x 30 cm</t>
  </si>
  <si>
    <t>50 cm x 100 cm x 30 cm</t>
  </si>
  <si>
    <t>43cm x 8.8cm x 62cm </t>
  </si>
  <si>
    <t xml:space="preserve">635mm x 439mm x 88mm </t>
  </si>
  <si>
    <t>600 x 380 x 700 mm</t>
  </si>
  <si>
    <t>600 x 380 x 530 mm</t>
  </si>
  <si>
    <t>44cm x 13cm x 42cm</t>
  </si>
  <si>
    <t>442 x 420 x 161 mm</t>
  </si>
  <si>
    <t>474 x 193 x 708 mm</t>
  </si>
  <si>
    <t>62 cm x 67 cm x 33 cm</t>
  </si>
  <si>
    <t>62 cm x 54 cm x 33 cm</t>
  </si>
  <si>
    <t>675 x 900 x 350 mm</t>
  </si>
  <si>
    <t>62 cm x 93 cm x 33 cm</t>
  </si>
  <si>
    <t>160cm x 15cm x 14cm</t>
  </si>
  <si>
    <t>790 x 1179 x 250 mm</t>
  </si>
  <si>
    <t>570 x 840 x 250 mm</t>
  </si>
  <si>
    <t>570 x 840 x 250 mm + 570 x 600 x 230 mm</t>
  </si>
  <si>
    <t>710mm x 1400mm x 427mm</t>
  </si>
  <si>
    <t>186 x 67 x 23 cm</t>
  </si>
  <si>
    <t>610 x 1443 x 236 mm</t>
  </si>
  <si>
    <t>610 x 1305 x 236 mm</t>
  </si>
  <si>
    <t>610 x 1168 x 230 mm</t>
  </si>
  <si>
    <t>580 x 1426 x 230 mm</t>
  </si>
  <si>
    <t>640 x 725 x 250 mm</t>
  </si>
  <si>
    <t>104 cm x 97 cm 54 cm</t>
  </si>
  <si>
    <t>708 x 170 x 890 mm</t>
  </si>
  <si>
    <t>54cm x 105cm x 22cm</t>
  </si>
  <si>
    <t>54cm x 130cm x 22cm</t>
  </si>
  <si>
    <t>610 mm x 1226 mm x 212 mm</t>
  </si>
  <si>
    <t>60cm x 69cm x 19cm</t>
  </si>
  <si>
    <t>636 x 325 x 1046 mm</t>
  </si>
  <si>
    <t>730 x 203 x 1270 mm</t>
  </si>
  <si>
    <t>850 x 640 x 260 mm</t>
  </si>
  <si>
    <t>850 x 910 x 260 mm</t>
  </si>
  <si>
    <t>Round Trip Efficiency</t>
  </si>
  <si>
    <t>89% when charged with solar</t>
  </si>
  <si>
    <t>90% when new</t>
  </si>
  <si>
    <t>≥96%</t>
  </si>
  <si>
    <t>≥95%</t>
  </si>
  <si>
    <t>94%</t>
  </si>
  <si>
    <t>96%</t>
  </si>
  <si>
    <t>TBD</t>
  </si>
  <si>
    <t>95%</t>
  </si>
  <si>
    <t>&gt;96%</t>
  </si>
  <si>
    <t>TBC</t>
  </si>
  <si>
    <t>94.5%</t>
  </si>
  <si>
    <t>92.72%</t>
  </si>
  <si>
    <t>92.15%</t>
  </si>
  <si>
    <t>93.48%</t>
  </si>
  <si>
    <t>89.78%</t>
  </si>
  <si>
    <t>97.70%</t>
  </si>
  <si>
    <t>97%</t>
  </si>
  <si>
    <t>97.4%</t>
  </si>
  <si>
    <t>96.4%</t>
  </si>
  <si>
    <t>Off-grid Capable?</t>
  </si>
  <si>
    <t>Tesla says "Off grid applications may be supported in the future"</t>
  </si>
  <si>
    <t>Yes - but Tesla won't provide support for off-grid applications.</t>
  </si>
  <si>
    <t>EPS capable with SolaX Power inverters</t>
  </si>
  <si>
    <t>Yes (back-up built in)</t>
  </si>
  <si>
    <t>Yes (back-up built in), Can communicate with Generator</t>
  </si>
  <si>
    <t>Designed for indoor or outdoor installation? (IP rating)</t>
  </si>
  <si>
    <t>Indoor/Outdoor (IP 67 for battery and electronics, IP55 for wiring)</t>
  </si>
  <si>
    <t>Indoor/Outdoor (IP 67 for battery and electronics,  IP56 for wiring)</t>
  </si>
  <si>
    <t>Indoor/outdoor (IP 55)</t>
  </si>
  <si>
    <t>Indoor/Outdoor (IP 65)</t>
  </si>
  <si>
    <t>Indoor/Outdoor (IP55)</t>
  </si>
  <si>
    <t>Indoor (IP 50)</t>
  </si>
  <si>
    <t>Indoor/Outdoor (IP 55)</t>
  </si>
  <si>
    <t>Indoor/Outdoor (IP 66)</t>
  </si>
  <si>
    <t>Indoor/outdoor (IP 66)</t>
  </si>
  <si>
    <t>Indoor (IP40)</t>
  </si>
  <si>
    <t>Indoor (IP 20)</t>
  </si>
  <si>
    <t>IP55 Outdoor</t>
  </si>
  <si>
    <t>Indoor/outdoor (IP 55) </t>
  </si>
  <si>
    <t>Indoor/outdoor (IP 65)</t>
  </si>
  <si>
    <t>Indoor/Outdoor (IP 56)</t>
  </si>
  <si>
    <t>Indoor (IP 30)</t>
  </si>
  <si>
    <t>Indoor/Outdoor (IP65)</t>
  </si>
  <si>
    <t>Indoor/Outdoor IP43</t>
  </si>
  <si>
    <t>Indoor/Outdoor IP 43</t>
  </si>
  <si>
    <t>Indoor (IP33)</t>
  </si>
  <si>
    <t>Indoor/ourdoor (IP 66)</t>
  </si>
  <si>
    <t>Operating temperature range</t>
  </si>
  <si>
    <t>-20°C to 50°C</t>
  </si>
  <si>
    <t>-10 °C to +50°C</t>
  </si>
  <si>
    <t xml:space="preserve">Charge: 0°C to 45°C </t>
  </si>
  <si>
    <t>-20º C to 50º C</t>
  </si>
  <si>
    <t>0°C~45°C</t>
  </si>
  <si>
    <t>0°C to 55°C</t>
  </si>
  <si>
    <t xml:space="preserve">0~50°C </t>
  </si>
  <si>
    <t>-10°C~+50°C</t>
  </si>
  <si>
    <t>-20-℃～ + 55℃</t>
  </si>
  <si>
    <t>-10°C ~ 50°C</t>
  </si>
  <si>
    <t>-10°C to 45°C</t>
  </si>
  <si>
    <t>-10°C to 50°C</t>
  </si>
  <si>
    <t>Charge 0°C to 55°C / Discharge -20°C to 60°C</t>
  </si>
  <si>
    <t>Charge: 4° to 51°C / Discharge -6° to 56°C</t>
  </si>
  <si>
    <t>0°C to 50°C</t>
  </si>
  <si>
    <t>-30°C to 50°C</t>
  </si>
  <si>
    <t>-40°C to 60°C</t>
  </si>
  <si>
    <t>-10-℃～ + 50℃</t>
  </si>
  <si>
    <t>-10 ~ 45 ℃</t>
  </si>
  <si>
    <t>-10°C to 50 °C</t>
  </si>
  <si>
    <t>-5°C to 45 °C</t>
  </si>
  <si>
    <t>-10 °C ~ 50°C*</t>
  </si>
  <si>
    <t>0°C-45°C</t>
  </si>
  <si>
    <t>-20°C to 55°C</t>
  </si>
  <si>
    <t xml:space="preserve">0 to 50 °C </t>
  </si>
  <si>
    <t>5°C to 45°C</t>
  </si>
  <si>
    <t>-20℃~50℃</t>
  </si>
  <si>
    <t xml:space="preserve">-20°C ~ 54°C </t>
  </si>
  <si>
    <t>-20 ~ 55 °C</t>
  </si>
  <si>
    <t>Warranty</t>
  </si>
  <si>
    <t>10 years</t>
  </si>
  <si>
    <t>15 years</t>
  </si>
  <si>
    <t>7 years</t>
  </si>
  <si>
    <t>60% capacity at 10 years or 20,000 kWh throughput whichever comes first</t>
  </si>
  <si>
    <t>60% capacity at 10 years or 30,000 kWh throughput whichever comes first</t>
  </si>
  <si>
    <t>10 years or 32,000 kWh, whichever comes first</t>
  </si>
  <si>
    <t>10 years or 54,000 kWh, whichever comes first</t>
  </si>
  <si>
    <t>10 years product warranty</t>
  </si>
  <si>
    <t>20 years</t>
  </si>
  <si>
    <t>10 years (unlimited cycles)</t>
  </si>
  <si>
    <t>10 years or 10,000 cycles, whichever comes first</t>
  </si>
  <si>
    <t>5 years product warranty, 10 years performance warranty</t>
  </si>
  <si>
    <t>7 years (inverter), 10 years (battery)</t>
  </si>
  <si>
    <t>Compatible with what hybrid inverter brands? (Non-All In One units only)</t>
  </si>
  <si>
    <t>N/A</t>
  </si>
  <si>
    <t>Fronius</t>
  </si>
  <si>
    <t>Any inverter brand that handles lead acid battery with the the right charging parameter to suit the self managed lithium module.</t>
  </si>
  <si>
    <t>Goodwe</t>
  </si>
  <si>
    <t>Growatt</t>
  </si>
  <si>
    <t>iStore</t>
  </si>
  <si>
    <t>Jinko</t>
  </si>
  <si>
    <t>LGES, Goodwe, Sungrow, SMA, Selectronic, Solis</t>
  </si>
  <si>
    <t>SolarEdge, SMA, GE</t>
  </si>
  <si>
    <t>Any brand that can handle charging self managed lithium ion batteries (Selectronic, Victron, SMA SI, Outback, Schneider, Studer, etc)</t>
  </si>
  <si>
    <t>SolaX, Goodwe, Imeon, Selectronic, Redback, Sungrow</t>
  </si>
  <si>
    <t>SolaX only</t>
  </si>
  <si>
    <t>Sungrow</t>
  </si>
  <si>
    <t>Victron, Goodwe, Sungrow, Schneider</t>
  </si>
  <si>
    <t>SolarEdge</t>
  </si>
  <si>
    <t>AS4777.2.2015 compliant inverters up to 5kw AC single phase</t>
  </si>
  <si>
    <t>NA</t>
  </si>
  <si>
    <t xml:space="preserve"> 	NA</t>
  </si>
  <si>
    <t>AC or DC coupled? (All In One systems only)</t>
  </si>
  <si>
    <t>DC</t>
  </si>
  <si>
    <t>AC coupled</t>
  </si>
  <si>
    <t>AC coupled or DC coupled</t>
  </si>
  <si>
    <t>DC coupled</t>
  </si>
  <si>
    <t>Total warranted kWh (1 cycle per day)</t>
  </si>
  <si>
    <t>Unlimited cycles for self consumption / Time based control / backup. 37,800 kWh for other uses</t>
  </si>
  <si>
    <t>37,800</t>
  </si>
  <si>
    <t>42,690</t>
  </si>
  <si>
    <t>34,150</t>
  </si>
  <si>
    <t>25,620</t>
  </si>
  <si>
    <t>38,530</t>
  </si>
  <si>
    <t>30,820</t>
  </si>
  <si>
    <t>23,120</t>
  </si>
  <si>
    <t>35,640</t>
  </si>
  <si>
    <t>23,760</t>
  </si>
  <si>
    <t>11,800</t>
  </si>
  <si>
    <t>22,411</t>
  </si>
  <si>
    <t>27,375</t>
  </si>
  <si>
    <t>14,500</t>
  </si>
  <si>
    <t>28,400</t>
  </si>
  <si>
    <t>32,700</t>
  </si>
  <si>
    <t>24,500</t>
  </si>
  <si>
    <t>33,616</t>
  </si>
  <si>
    <t>32,850</t>
  </si>
  <si>
    <t>49,350</t>
  </si>
  <si>
    <t>32,900</t>
  </si>
  <si>
    <t>16,450</t>
  </si>
  <si>
    <t>21,045</t>
  </si>
  <si>
    <t>28,090</t>
  </si>
  <si>
    <t>35,136</t>
  </si>
  <si>
    <t>16,100</t>
  </si>
  <si>
    <t>24,300</t>
  </si>
  <si>
    <t>39,000</t>
  </si>
  <si>
    <t>32,000</t>
  </si>
  <si>
    <t>54,000</t>
  </si>
  <si>
    <t>11,096</t>
  </si>
  <si>
    <t>36,865</t>
  </si>
  <si>
    <t>24,445</t>
  </si>
  <si>
    <t>11,610</t>
  </si>
  <si>
    <t>16,644</t>
  </si>
  <si>
    <t>21,170</t>
  </si>
  <si>
    <t>46,720</t>
  </si>
  <si>
    <t>35,040</t>
  </si>
  <si>
    <t>73,000</t>
  </si>
  <si>
    <t>58,400</t>
  </si>
  <si>
    <t>70,080</t>
  </si>
  <si>
    <t>14,089</t>
  </si>
  <si>
    <t>35,405</t>
  </si>
  <si>
    <t>19,800</t>
  </si>
  <si>
    <t>39,600</t>
  </si>
  <si>
    <t>36,500</t>
  </si>
  <si>
    <t>24,272</t>
  </si>
  <si>
    <t>16,552</t>
  </si>
  <si>
    <t>17,520</t>
  </si>
  <si>
    <t>14,235</t>
  </si>
  <si>
    <t>8,741</t>
  </si>
  <si>
    <t>18,980</t>
  </si>
  <si>
    <t>37,960</t>
  </si>
  <si>
    <t>17,337</t>
  </si>
  <si>
    <t>16,425</t>
  </si>
  <si>
    <t>49,275</t>
  </si>
  <si>
    <t>65,700</t>
  </si>
  <si>
    <t>32,485</t>
  </si>
  <si>
    <t>23,700</t>
  </si>
  <si>
    <t>31,700</t>
  </si>
  <si>
    <t>39,620</t>
  </si>
  <si>
    <t>47,540</t>
  </si>
  <si>
    <t>Datasheet Supplied?</t>
  </si>
  <si>
    <t>Warranty Supplied?</t>
  </si>
  <si>
    <t>Cost per Total Warranted kWh (1 cycle per day)</t>
  </si>
  <si>
    <t>$0.40</t>
  </si>
  <si>
    <t>$0.33</t>
  </si>
  <si>
    <t>$0.25 (+ inverter cost)</t>
  </si>
  <si>
    <t>$0.28 (+ inverter cost)</t>
  </si>
  <si>
    <t>$0.29 (+ inverter cost)</t>
  </si>
  <si>
    <t>$0.35 (+ inverter cost)</t>
  </si>
  <si>
    <t>$0.36 (+ inverter cost)</t>
  </si>
  <si>
    <t>$0.30 (+ inverter cost)</t>
  </si>
  <si>
    <t>$0.36</t>
  </si>
  <si>
    <t>$0.31</t>
  </si>
  <si>
    <t>$0.51</t>
  </si>
  <si>
    <t>$0.47</t>
  </si>
  <si>
    <t>$0.24 (+ inverter cost)</t>
  </si>
  <si>
    <t>$0.27</t>
  </si>
  <si>
    <t>$0.29</t>
  </si>
  <si>
    <t>$0.31 (+ inverter cost)</t>
  </si>
  <si>
    <t>$0.38 (+ inverter cost)</t>
  </si>
  <si>
    <t>$0.34 (+ inverter cost)</t>
  </si>
  <si>
    <t>$0.22 (+ inverter cost)</t>
  </si>
  <si>
    <t>$0.37 (+ inverter cost)</t>
  </si>
  <si>
    <t>$0.33 (+ inverter cost)</t>
  </si>
  <si>
    <t>$0.18 (+ inverter cost)</t>
  </si>
  <si>
    <t>$0.17 (+ inverter cost)</t>
  </si>
  <si>
    <t>$0.22 (+ inverter cost) </t>
  </si>
  <si>
    <t xml:space="preserve">$0.20 (+ inverter cost) </t>
  </si>
  <si>
    <t xml:space="preserve">$0.22 (+ inverter cost) </t>
  </si>
  <si>
    <t xml:space="preserve">$0.19 (+ inverter cost) </t>
  </si>
  <si>
    <t>$0.21 (+ inverter cost)</t>
  </si>
  <si>
    <t>$0.34</t>
  </si>
  <si>
    <t>$0.32</t>
  </si>
  <si>
    <t>$0.39</t>
  </si>
  <si>
    <t>$0.45</t>
  </si>
  <si>
    <t>$0.49</t>
  </si>
  <si>
    <t>$0.75</t>
  </si>
  <si>
    <t>$0.46</t>
  </si>
  <si>
    <t>$0.37</t>
  </si>
  <si>
    <t>$0.28</t>
  </si>
  <si>
    <t>$0.43</t>
  </si>
  <si>
    <t>$0.30</t>
  </si>
  <si>
    <t>$0.48</t>
  </si>
  <si>
    <t>$0.26</t>
  </si>
  <si>
    <t>More information on brand</t>
  </si>
</sst>
</file>

<file path=xl/styles.xml><?xml version="1.0" encoding="utf-8"?>
<styleSheet xmlns="http://schemas.openxmlformats.org/spreadsheetml/2006/main" xml:space="preserve">
  <numFmts count="0"/>
  <fonts count="2">
    <font>
      <b val="0"/>
      <i val="0"/>
      <strike val="0"/>
      <u val="none"/>
      <sz val="11"/>
      <color rgb="FF000000"/>
      <name val="Calibri"/>
    </font>
    <font>
      <b val="0"/>
      <i val="0"/>
      <strike val="0"/>
      <u val="double"/>
      <sz val="11"/>
      <color rgb="FF000000"/>
      <name val="Calibri"/>
    </font>
  </fonts>
  <fills count="3">
    <fill>
      <patternFill patternType="none"/>
    </fill>
    <fill>
      <patternFill patternType="gray125">
        <fgColor rgb="FFFFFFFF"/>
        <bgColor rgb="FF000000"/>
      </patternFill>
    </fill>
    <fill>
      <patternFill patternType="solid">
        <fgColor rgb="ffe79d"/>
        <bgColor rgb="FF000000"/>
      </patternFill>
    </fill>
  </fills>
  <borders count="1">
    <border/>
  </borders>
  <cellStyleXfs count="1">
    <xf numFmtId="0" fontId="0" fillId="0" borderId="0"/>
  </cellStyleXfs>
  <cellXfs count="5">
    <xf xfId="0" fontId="0" numFmtId="0" fillId="0" borderId="0" applyFont="0" applyNumberFormat="0" applyFill="0" applyBorder="0" applyAlignment="0">
      <alignment horizontal="general" vertical="bottom" textRotation="0" wrapText="false" shrinkToFit="false"/>
    </xf>
    <xf xfId="0" fontId="0" numFmtId="0" fillId="0" borderId="0" applyFont="0" applyNumberFormat="0" applyFill="0" applyBorder="0" applyAlignment="1">
      <alignment horizontal="center" vertical="center" textRotation="0" wrapText="true" shrinkToFit="false"/>
    </xf>
    <xf xfId="0" fontId="1" numFmtId="0" fillId="0" borderId="0" applyFont="1" applyNumberFormat="0" applyFill="0" applyBorder="0" applyAlignment="1">
      <alignment horizontal="center" vertical="center" textRotation="0" wrapText="true" shrinkToFit="false"/>
    </xf>
    <xf xfId="0" fontId="0" numFmtId="0" fillId="2" borderId="0" applyFont="0" applyNumberFormat="0" applyFill="1" applyBorder="0" applyAlignment="1">
      <alignment horizontal="center" vertical="center" textRotation="0" wrapText="true" shrinkToFit="false"/>
    </xf>
    <xf xfId="0" fontId="1" numFmtId="0" fillId="2" borderId="0" applyFont="1" applyNumberFormat="0" applyFill="1" applyBorder="0" applyAlignment="1">
      <alignment horizontal="center" vertical="center"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tesla-logo1.png"/><Relationship Id="rId2" Type="http://schemas.openxmlformats.org/officeDocument/2006/relationships/image" Target="../media/tesla-logo2.png"/><Relationship Id="rId3" Type="http://schemas.openxmlformats.org/officeDocument/2006/relationships/image" Target="../media/byd-logo3.png"/><Relationship Id="rId4" Type="http://schemas.openxmlformats.org/officeDocument/2006/relationships/image" Target="../media/byd-logo4.png"/><Relationship Id="rId5" Type="http://schemas.openxmlformats.org/officeDocument/2006/relationships/image" Target="../media/byd-logo5.png"/><Relationship Id="rId6" Type="http://schemas.openxmlformats.org/officeDocument/2006/relationships/image" Target="../media/byd-logo6.png"/><Relationship Id="rId7" Type="http://schemas.openxmlformats.org/officeDocument/2006/relationships/image" Target="../media/byd-logo7.png"/><Relationship Id="rId8" Type="http://schemas.openxmlformats.org/officeDocument/2006/relationships/image" Target="../media/byd-logo8.png"/><Relationship Id="rId9" Type="http://schemas.openxmlformats.org/officeDocument/2006/relationships/image" Target="../media/byd-logo9.png"/><Relationship Id="rId10" Type="http://schemas.openxmlformats.org/officeDocument/2006/relationships/image" Target="../media/byd-logo10.png"/><Relationship Id="rId11" Type="http://schemas.openxmlformats.org/officeDocument/2006/relationships/image" Target="../media/byd-logo11.png"/><Relationship Id="rId12" Type="http://schemas.openxmlformats.org/officeDocument/2006/relationships/image" Target="../media/energizer-logo12.png"/><Relationship Id="rId13" Type="http://schemas.openxmlformats.org/officeDocument/2006/relationships/image" Target="../media/enphase-logo13.png"/><Relationship Id="rId14" Type="http://schemas.openxmlformats.org/officeDocument/2006/relationships/image" Target="../media/eveready-logo14.png"/><Relationship Id="rId15" Type="http://schemas.openxmlformats.org/officeDocument/2006/relationships/image" Target="../media/eveready-logo15.png"/><Relationship Id="rId16" Type="http://schemas.openxmlformats.org/officeDocument/2006/relationships/image" Target="../media/genz-logo16.png"/><Relationship Id="rId17" Type="http://schemas.openxmlformats.org/officeDocument/2006/relationships/image" Target="../media/goodwe-logo17.png"/><Relationship Id="rId18" Type="http://schemas.openxmlformats.org/officeDocument/2006/relationships/image" Target="../media/goodwe-logo18.png"/><Relationship Id="rId19" Type="http://schemas.openxmlformats.org/officeDocument/2006/relationships/image" Target="../media/growatt19.png"/><Relationship Id="rId20" Type="http://schemas.openxmlformats.org/officeDocument/2006/relationships/image" Target="../media/growatt20.png"/><Relationship Id="rId21" Type="http://schemas.openxmlformats.org/officeDocument/2006/relationships/image" Target="../media/growatt21.png"/><Relationship Id="rId22" Type="http://schemas.openxmlformats.org/officeDocument/2006/relationships/image" Target="../media/istore-logo22.png"/><Relationship Id="rId23" Type="http://schemas.openxmlformats.org/officeDocument/2006/relationships/image" Target="../media/istore-logo23.png"/><Relationship Id="rId24" Type="http://schemas.openxmlformats.org/officeDocument/2006/relationships/image" Target="../media/istore-logo24.png"/><Relationship Id="rId25" Type="http://schemas.openxmlformats.org/officeDocument/2006/relationships/image" Target="../media/Jinko-1025.png"/><Relationship Id="rId26" Type="http://schemas.openxmlformats.org/officeDocument/2006/relationships/image" Target="../media/Jinko-1026.png"/><Relationship Id="rId27" Type="http://schemas.openxmlformats.org/officeDocument/2006/relationships/image" Target="../media/Jinko-1027.png"/><Relationship Id="rId28" Type="http://schemas.openxmlformats.org/officeDocument/2006/relationships/image" Target="../media/LG-energy-logo28.png"/><Relationship Id="rId29" Type="http://schemas.openxmlformats.org/officeDocument/2006/relationships/image" Target="../media/LG-energy-logo29.png"/><Relationship Id="rId30" Type="http://schemas.openxmlformats.org/officeDocument/2006/relationships/image" Target="../media/LG-energy-logo30.png"/><Relationship Id="rId31" Type="http://schemas.openxmlformats.org/officeDocument/2006/relationships/image" Target="../media/LG-energy-logo31.png"/><Relationship Id="rId32" Type="http://schemas.openxmlformats.org/officeDocument/2006/relationships/image" Target="../media/LG-energy-logo32.png"/><Relationship Id="rId33" Type="http://schemas.openxmlformats.org/officeDocument/2006/relationships/image" Target="../media/powerplus-logo33.png"/><Relationship Id="rId34" Type="http://schemas.openxmlformats.org/officeDocument/2006/relationships/image" Target="../media/powerplus-logo34.png"/><Relationship Id="rId35" Type="http://schemas.openxmlformats.org/officeDocument/2006/relationships/image" Target="../media/pylontech-logo35.png"/><Relationship Id="rId36" Type="http://schemas.openxmlformats.org/officeDocument/2006/relationships/image" Target="../media/pylontech-logo36.png"/><Relationship Id="rId37" Type="http://schemas.openxmlformats.org/officeDocument/2006/relationships/image" Target="../media/pylontech-logo37.png"/><Relationship Id="rId38" Type="http://schemas.openxmlformats.org/officeDocument/2006/relationships/image" Target="../media/pylontech-logo38.png"/><Relationship Id="rId39" Type="http://schemas.openxmlformats.org/officeDocument/2006/relationships/image" Target="../media/solax-logo39.png"/><Relationship Id="rId40" Type="http://schemas.openxmlformats.org/officeDocument/2006/relationships/image" Target="../media/sungrow-logo40.png"/><Relationship Id="rId41" Type="http://schemas.openxmlformats.org/officeDocument/2006/relationships/image" Target="../media/sungrow-logo41.png"/><Relationship Id="rId42" Type="http://schemas.openxmlformats.org/officeDocument/2006/relationships/image" Target="../media/sungrow-logo42.png"/><Relationship Id="rId43" Type="http://schemas.openxmlformats.org/officeDocument/2006/relationships/image" Target="../media/sungrow-logo43.png"/><Relationship Id="rId44" Type="http://schemas.openxmlformats.org/officeDocument/2006/relationships/image" Target="../media/sungrow-logo44.png"/><Relationship Id="rId45" Type="http://schemas.openxmlformats.org/officeDocument/2006/relationships/image" Target="../media/zenaji45.png"/><Relationship Id="rId46" Type="http://schemas.openxmlformats.org/officeDocument/2006/relationships/image" Target="../media/solaredge-logo46.png"/><Relationship Id="rId47" Type="http://schemas.openxmlformats.org/officeDocument/2006/relationships/image" Target="../media/delta-logo47.png"/><Relationship Id="rId48" Type="http://schemas.openxmlformats.org/officeDocument/2006/relationships/image" Target="../media/delta-logo48.png"/><Relationship Id="rId49" Type="http://schemas.openxmlformats.org/officeDocument/2006/relationships/image" Target="../media/sonnen-logo49.png"/><Relationship Id="rId50" Type="http://schemas.openxmlformats.org/officeDocument/2006/relationships/image" Target="../media/sonnen-logo50.png"/><Relationship Id="rId51" Type="http://schemas.openxmlformats.org/officeDocument/2006/relationships/image" Target="../media/alpha-ess-logo51.png"/><Relationship Id="rId52" Type="http://schemas.openxmlformats.org/officeDocument/2006/relationships/image" Target="../media/alpha-ess-logo52.png"/><Relationship Id="rId53" Type="http://schemas.openxmlformats.org/officeDocument/2006/relationships/image" Target="../media/alpha-ess-logo53.png"/><Relationship Id="rId54" Type="http://schemas.openxmlformats.org/officeDocument/2006/relationships/image" Target="../media/alpha-ess-logo54.png"/><Relationship Id="rId55" Type="http://schemas.openxmlformats.org/officeDocument/2006/relationships/image" Target="../media/alpha-ess-logo55.png"/><Relationship Id="rId56" Type="http://schemas.openxmlformats.org/officeDocument/2006/relationships/image" Target="../media/redearth-logo56.png"/><Relationship Id="rId57" Type="http://schemas.openxmlformats.org/officeDocument/2006/relationships/image" Target="../media/redearth-logo57.png"/><Relationship Id="rId58" Type="http://schemas.openxmlformats.org/officeDocument/2006/relationships/image" Target="../media/sofar-solo-logo58.png"/><Relationship Id="rId59" Type="http://schemas.openxmlformats.org/officeDocument/2006/relationships/image" Target="../media/soltaro-logo59.png"/><Relationship Id="rId60" Type="http://schemas.openxmlformats.org/officeDocument/2006/relationships/image" Target="../media/soltaro-logo60.png"/><Relationship Id="rId61" Type="http://schemas.openxmlformats.org/officeDocument/2006/relationships/image" Target="../media/soltaro-logo61.png"/><Relationship Id="rId62" Type="http://schemas.openxmlformats.org/officeDocument/2006/relationships/image" Target="../media/soltaro-logo62.png"/><Relationship Id="rId63" Type="http://schemas.openxmlformats.org/officeDocument/2006/relationships/image" Target="../media/soltaro-logo63.png"/><Relationship Id="rId64" Type="http://schemas.openxmlformats.org/officeDocument/2006/relationships/image" Target="../media/Sunpower-464.png"/><Relationship Id="rId65" Type="http://schemas.openxmlformats.org/officeDocument/2006/relationships/image" Target="../media/varta-logo65.png"/><Relationship Id="rId66" Type="http://schemas.openxmlformats.org/officeDocument/2006/relationships/image" Target="../media/bluetti-logo66.png"/><Relationship Id="rId67" Type="http://schemas.openxmlformats.org/officeDocument/2006/relationships/image" Target="../media/lavo-logo267.png"/><Relationship Id="rId68" Type="http://schemas.openxmlformats.org/officeDocument/2006/relationships/image" Target="../media/sigenergy-logo68.png"/><Relationship Id="rId69" Type="http://schemas.openxmlformats.org/officeDocument/2006/relationships/image" Target="../media/sigenergy-logo69.png"/><Relationship Id="rId70" Type="http://schemas.openxmlformats.org/officeDocument/2006/relationships/image" Target="../media/sigenergy-logo70.png"/><Relationship Id="rId71" Type="http://schemas.openxmlformats.org/officeDocument/2006/relationships/image" Target="../media/sigenergy-logo71.png"/><Relationship Id="rId72" Type="http://schemas.openxmlformats.org/officeDocument/2006/relationships/image" Target="../media/sigenergy-logo72.png"/><Relationship Id="rId73" Type="http://schemas.openxmlformats.org/officeDocument/2006/relationships/image" Target="../media/sigenergy-logo73.png"/><Relationship Id="rId74" Type="http://schemas.openxmlformats.org/officeDocument/2006/relationships/image" Target="../media/sigenergy-logo74.png"/><Relationship Id="rId75" Type="http://schemas.openxmlformats.org/officeDocument/2006/relationships/image" Target="../media/tesla-powerwall-375.png"/><Relationship Id="rId76" Type="http://schemas.openxmlformats.org/officeDocument/2006/relationships/image" Target="../media/powerwall2-dc-thumb1-176.png"/><Relationship Id="rId77" Type="http://schemas.openxmlformats.org/officeDocument/2006/relationships/image" Target="../media/byd-hvm-13.8077.png"/><Relationship Id="rId78" Type="http://schemas.openxmlformats.org/officeDocument/2006/relationships/image" Target="../media/byd-hvm-11.078.png"/><Relationship Id="rId79" Type="http://schemas.openxmlformats.org/officeDocument/2006/relationships/image" Target="../media/byd-hvm-8.379.png"/><Relationship Id="rId80" Type="http://schemas.openxmlformats.org/officeDocument/2006/relationships/image" Target="../media/byd-hvs-12.880.png"/><Relationship Id="rId81" Type="http://schemas.openxmlformats.org/officeDocument/2006/relationships/image" Target="../media/byd-hvs-10.2481.png"/><Relationship Id="rId82" Type="http://schemas.openxmlformats.org/officeDocument/2006/relationships/image" Target="../media/byd-hvs-7.782.png"/><Relationship Id="rId83" Type="http://schemas.openxmlformats.org/officeDocument/2006/relationships/image" Target="../media/byd-lvs83.png"/><Relationship Id="rId84" Type="http://schemas.openxmlformats.org/officeDocument/2006/relationships/image" Target="../media/byd-lvs84.png"/><Relationship Id="rId85" Type="http://schemas.openxmlformats.org/officeDocument/2006/relationships/image" Target="../media/byd-lvs85.png"/><Relationship Id="rId86" Type="http://schemas.openxmlformats.org/officeDocument/2006/relationships/image" Target="../media/energizer-homepower86.png"/><Relationship Id="rId87" Type="http://schemas.openxmlformats.org/officeDocument/2006/relationships/image" Target="../media/enphase-iq-5p87.jpg"/><Relationship Id="rId88" Type="http://schemas.openxmlformats.org/officeDocument/2006/relationships/image" Target="../media/eveready-5.188.png"/><Relationship Id="rId89" Type="http://schemas.openxmlformats.org/officeDocument/2006/relationships/image" Target="../media/eveready-10.289.png"/><Relationship Id="rId90" Type="http://schemas.openxmlformats.org/officeDocument/2006/relationships/image" Target="../media/genz-battery90.png"/><Relationship Id="rId91" Type="http://schemas.openxmlformats.org/officeDocument/2006/relationships/image" Target="../media/goodwe-home-f91.jpg"/><Relationship Id="rId92" Type="http://schemas.openxmlformats.org/officeDocument/2006/relationships/image" Target="../media/goodwe-home-f92.jpg"/><Relationship Id="rId93" Type="http://schemas.openxmlformats.org/officeDocument/2006/relationships/image" Target="../media/growatt-ark93.png"/><Relationship Id="rId94" Type="http://schemas.openxmlformats.org/officeDocument/2006/relationships/image" Target="../media/growatt-ark94.png"/><Relationship Id="rId95" Type="http://schemas.openxmlformats.org/officeDocument/2006/relationships/image" Target="../media/istore-batt95.png"/><Relationship Id="rId96" Type="http://schemas.openxmlformats.org/officeDocument/2006/relationships/image" Target="../media/istore-batt-196.png"/><Relationship Id="rId97" Type="http://schemas.openxmlformats.org/officeDocument/2006/relationships/image" Target="../media/istore-batt-5kWh97.png"/><Relationship Id="rId98" Type="http://schemas.openxmlformats.org/officeDocument/2006/relationships/image" Target="../media/jinko-suntank-battery98.png"/><Relationship Id="rId99" Type="http://schemas.openxmlformats.org/officeDocument/2006/relationships/image" Target="../media/jinko-suntank-battery99.png"/><Relationship Id="rId100" Type="http://schemas.openxmlformats.org/officeDocument/2006/relationships/image" Target="../media/jinko-suntank-battery100.png"/><Relationship Id="rId101" Type="http://schemas.openxmlformats.org/officeDocument/2006/relationships/image" Target="../media/New20LG20CHEM20RESU101.jpg"/><Relationship Id="rId102" Type="http://schemas.openxmlformats.org/officeDocument/2006/relationships/image" Target="../media/lg-resu-10102.png"/><Relationship Id="rId103" Type="http://schemas.openxmlformats.org/officeDocument/2006/relationships/image" Target="../media/lg-chem-resu-13103.png"/><Relationship Id="rId104" Type="http://schemas.openxmlformats.org/officeDocument/2006/relationships/image" Target="../media/lg-chem-prime-10h104.png"/><Relationship Id="rId105" Type="http://schemas.openxmlformats.org/officeDocument/2006/relationships/image" Target="../media/lg-chem-prime-16h105.png"/><Relationship Id="rId106" Type="http://schemas.openxmlformats.org/officeDocument/2006/relationships/image" Target="../media/pp-3.3106.png"/><Relationship Id="rId107" Type="http://schemas.openxmlformats.org/officeDocument/2006/relationships/image" Target="../media/pp-3.8107.png"/><Relationship Id="rId108" Type="http://schemas.openxmlformats.org/officeDocument/2006/relationships/image" Target="../media/pylontech-forcel2-10.65108.png"/><Relationship Id="rId109" Type="http://schemas.openxmlformats.org/officeDocument/2006/relationships/image" Target="../media/pylontech-forcel2-7.12109.png"/><Relationship Id="rId110" Type="http://schemas.openxmlformats.org/officeDocument/2006/relationships/image" Target="../media/pylontech-us3000110.jpg"/><Relationship Id="rId111" Type="http://schemas.openxmlformats.org/officeDocument/2006/relationships/image" Target="../media/us5000b111.png"/><Relationship Id="rId112" Type="http://schemas.openxmlformats.org/officeDocument/2006/relationships/image" Target="../media/solax-triple-power-bat112.png"/><Relationship Id="rId113" Type="http://schemas.openxmlformats.org/officeDocument/2006/relationships/image" Target="../media/sungrow-12.8113.png"/><Relationship Id="rId114" Type="http://schemas.openxmlformats.org/officeDocument/2006/relationships/image" Target="../media/sungrow-9.6114.png"/><Relationship Id="rId115" Type="http://schemas.openxmlformats.org/officeDocument/2006/relationships/image" Target="../media/sungrow-sbh200115.png"/><Relationship Id="rId116" Type="http://schemas.openxmlformats.org/officeDocument/2006/relationships/image" Target="../media/sungrow-12.8116.png"/><Relationship Id="rId117" Type="http://schemas.openxmlformats.org/officeDocument/2006/relationships/image" Target="../media/sungrow-12.8117.png"/><Relationship Id="rId118" Type="http://schemas.openxmlformats.org/officeDocument/2006/relationships/image" Target="../media/zenaji-aeon-battery118.png"/><Relationship Id="rId119" Type="http://schemas.openxmlformats.org/officeDocument/2006/relationships/image" Target="../media/SE-energy-bank119.png"/><Relationship Id="rId120" Type="http://schemas.openxmlformats.org/officeDocument/2006/relationships/image" Target="../media/delta-bx63ac120.png"/><Relationship Id="rId121" Type="http://schemas.openxmlformats.org/officeDocument/2006/relationships/image" Target="../media/delta-bx63ac121.png"/><Relationship Id="rId122" Type="http://schemas.openxmlformats.org/officeDocument/2006/relationships/image" Target="../media/sonnenbatterie-evo122.png"/><Relationship Id="rId123" Type="http://schemas.openxmlformats.org/officeDocument/2006/relationships/image" Target="../media/Sonnen20Eco209.43123.png"/><Relationship Id="rId124" Type="http://schemas.openxmlformats.org/officeDocument/2006/relationships/image" Target="../media/alpha-smile5-10124.png"/><Relationship Id="rId125" Type="http://schemas.openxmlformats.org/officeDocument/2006/relationships/image" Target="../media/alpha-smile5-10125.png"/><Relationship Id="rId126" Type="http://schemas.openxmlformats.org/officeDocument/2006/relationships/image" Target="../media/alpha-ess-g3126.png"/><Relationship Id="rId127" Type="http://schemas.openxmlformats.org/officeDocument/2006/relationships/image" Target="../media/alpha-ess-t10127.png"/><Relationship Id="rId128" Type="http://schemas.openxmlformats.org/officeDocument/2006/relationships/image" Target="../media/smile-b3-plus128.png"/><Relationship Id="rId129" Type="http://schemas.openxmlformats.org/officeDocument/2006/relationships/image" Target="../media/redearth-battery129.png"/><Relationship Id="rId130" Type="http://schemas.openxmlformats.org/officeDocument/2006/relationships/image" Target="../media/redearth-battery130.png"/><Relationship Id="rId131" Type="http://schemas.openxmlformats.org/officeDocument/2006/relationships/image" Target="../media/sofar-powerall131.png"/><Relationship Id="rId132" Type="http://schemas.openxmlformats.org/officeDocument/2006/relationships/image" Target="../media/soltaro-aio2-5kwh132.png"/><Relationship Id="rId133" Type="http://schemas.openxmlformats.org/officeDocument/2006/relationships/image" Target="../media/soltaro-aio2-5kwh133.png"/><Relationship Id="rId134" Type="http://schemas.openxmlformats.org/officeDocument/2006/relationships/image" Target="../media/soltaro-aio2-5kwh134.png"/><Relationship Id="rId135" Type="http://schemas.openxmlformats.org/officeDocument/2006/relationships/image" Target="../media/soltaro-aio2-10kwh135.png"/><Relationship Id="rId136" Type="http://schemas.openxmlformats.org/officeDocument/2006/relationships/image" Target="../media/soltaro-aio2-10kwh136.png"/><Relationship Id="rId137" Type="http://schemas.openxmlformats.org/officeDocument/2006/relationships/image" Target="../media/sunpower-reserve137.jpg"/><Relationship Id="rId138" Type="http://schemas.openxmlformats.org/officeDocument/2006/relationships/image" Target="../media/VARTA20Pulse138.png"/><Relationship Id="rId139" Type="http://schemas.openxmlformats.org/officeDocument/2006/relationships/image" Target="../media/bluetti-ep760-10kWh139.png"/><Relationship Id="rId140" Type="http://schemas.openxmlformats.org/officeDocument/2006/relationships/image" Target="../media/lavo-s2140.png"/><Relationship Id="rId141" Type="http://schemas.openxmlformats.org/officeDocument/2006/relationships/image" Target="../media/sigenstor141.png"/><Relationship Id="rId142" Type="http://schemas.openxmlformats.org/officeDocument/2006/relationships/image" Target="../media/sigenstor142.png"/><Relationship Id="rId143" Type="http://schemas.openxmlformats.org/officeDocument/2006/relationships/image" Target="../media/sigenstor143.png"/><Relationship Id="rId144" Type="http://schemas.openxmlformats.org/officeDocument/2006/relationships/image" Target="../media/sigenstor144.png"/><Relationship Id="rId145" Type="http://schemas.openxmlformats.org/officeDocument/2006/relationships/image" Target="../media/sigenstor145.png"/><Relationship Id="rId146" Type="http://schemas.openxmlformats.org/officeDocument/2006/relationships/image" Target="../media/sigenstor146.png"/><Relationship Id="rId147" Type="http://schemas.openxmlformats.org/officeDocument/2006/relationships/image" Target="../media/sigenstor147.png"/></Relationships>
</file>

<file path=xl/drawings/drawing1.xml><?xml version="1.0" encoding="utf-8"?>
<xdr:wsDr xmlns:xdr="http://schemas.openxmlformats.org/drawingml/2006/spreadsheetDrawing" xmlns:a="http://schemas.openxmlformats.org/drawingml/2006/main">
  <xdr:oneCellAnchor>
    <xdr:from>
      <xdr:col>1</xdr:col>
      <xdr:colOff>704850</xdr:colOff>
      <xdr:row>2</xdr:row>
      <xdr:rowOff>1047750</xdr:rowOff>
    </xdr:from>
    <xdr:ext cx="1190625" cy="695325"/>
    <xdr:pic>
      <xdr:nvPicPr>
        <xdr:cNvPr id="1" name="Manufacturer Logo" descr="Manufacturer Logo"/>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2</xdr:col>
      <xdr:colOff>704850</xdr:colOff>
      <xdr:row>2</xdr:row>
      <xdr:rowOff>1047750</xdr:rowOff>
    </xdr:from>
    <xdr:ext cx="1190625" cy="695325"/>
    <xdr:pic>
      <xdr:nvPicPr>
        <xdr:cNvPr id="2" name="Manufacturer Logo" descr="Manufacturer Logo"/>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3</xdr:col>
      <xdr:colOff>704850</xdr:colOff>
      <xdr:row>2</xdr:row>
      <xdr:rowOff>1047750</xdr:rowOff>
    </xdr:from>
    <xdr:ext cx="1190625" cy="695325"/>
    <xdr:pic>
      <xdr:nvPicPr>
        <xdr:cNvPr id="3" name="Manufacturer Logo" descr="Manufacturer Logo"/>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4</xdr:col>
      <xdr:colOff>704850</xdr:colOff>
      <xdr:row>2</xdr:row>
      <xdr:rowOff>1047750</xdr:rowOff>
    </xdr:from>
    <xdr:ext cx="1190625" cy="695325"/>
    <xdr:pic>
      <xdr:nvPicPr>
        <xdr:cNvPr id="4" name="Manufacturer Logo" descr="Manufacturer Logo"/>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5</xdr:col>
      <xdr:colOff>704850</xdr:colOff>
      <xdr:row>2</xdr:row>
      <xdr:rowOff>1047750</xdr:rowOff>
    </xdr:from>
    <xdr:ext cx="1190625" cy="695325"/>
    <xdr:pic>
      <xdr:nvPicPr>
        <xdr:cNvPr id="5" name="Manufacturer Logo" descr="Manufacturer Logo"/>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6</xdr:col>
      <xdr:colOff>704850</xdr:colOff>
      <xdr:row>2</xdr:row>
      <xdr:rowOff>1047750</xdr:rowOff>
    </xdr:from>
    <xdr:ext cx="1190625" cy="695325"/>
    <xdr:pic>
      <xdr:nvPicPr>
        <xdr:cNvPr id="6" name="Manufacturer Logo" descr="Manufacturer Logo"/>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7</xdr:col>
      <xdr:colOff>704850</xdr:colOff>
      <xdr:row>2</xdr:row>
      <xdr:rowOff>1047750</xdr:rowOff>
    </xdr:from>
    <xdr:ext cx="1190625" cy="695325"/>
    <xdr:pic>
      <xdr:nvPicPr>
        <xdr:cNvPr id="7" name="Manufacturer Logo" descr="Manufacturer Logo"/>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8</xdr:col>
      <xdr:colOff>704850</xdr:colOff>
      <xdr:row>2</xdr:row>
      <xdr:rowOff>1047750</xdr:rowOff>
    </xdr:from>
    <xdr:ext cx="1190625" cy="695325"/>
    <xdr:pic>
      <xdr:nvPicPr>
        <xdr:cNvPr id="8" name="Manufacturer Logo" descr="Manufacturer Logo"/>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9</xdr:col>
      <xdr:colOff>704850</xdr:colOff>
      <xdr:row>2</xdr:row>
      <xdr:rowOff>1047750</xdr:rowOff>
    </xdr:from>
    <xdr:ext cx="1190625" cy="695325"/>
    <xdr:pic>
      <xdr:nvPicPr>
        <xdr:cNvPr id="9" name="Manufacturer Logo" descr="Manufacturer Logo"/>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10</xdr:col>
      <xdr:colOff>704850</xdr:colOff>
      <xdr:row>2</xdr:row>
      <xdr:rowOff>1047750</xdr:rowOff>
    </xdr:from>
    <xdr:ext cx="1190625" cy="695325"/>
    <xdr:pic>
      <xdr:nvPicPr>
        <xdr:cNvPr id="10" name="Manufacturer Logo" descr="Manufacturer Logo"/>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11</xdr:col>
      <xdr:colOff>704850</xdr:colOff>
      <xdr:row>2</xdr:row>
      <xdr:rowOff>1047750</xdr:rowOff>
    </xdr:from>
    <xdr:ext cx="1190625" cy="695325"/>
    <xdr:pic>
      <xdr:nvPicPr>
        <xdr:cNvPr id="11" name="Manufacturer Logo" descr="Manufacturer Logo"/>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12</xdr:col>
      <xdr:colOff>704850</xdr:colOff>
      <xdr:row>2</xdr:row>
      <xdr:rowOff>1047750</xdr:rowOff>
    </xdr:from>
    <xdr:ext cx="1190625" cy="695325"/>
    <xdr:pic>
      <xdr:nvPicPr>
        <xdr:cNvPr id="12" name="Manufacturer Logo" descr="Manufacturer Logo"/>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oneCellAnchor>
    <xdr:from>
      <xdr:col>13</xdr:col>
      <xdr:colOff>704850</xdr:colOff>
      <xdr:row>2</xdr:row>
      <xdr:rowOff>1047750</xdr:rowOff>
    </xdr:from>
    <xdr:ext cx="1190625" cy="695325"/>
    <xdr:pic>
      <xdr:nvPicPr>
        <xdr:cNvPr id="13" name="Manufacturer Logo" descr="Manufacturer Logo"/>
        <xdr:cNvPicPr>
          <a:picLocks noChangeAspect="1"/>
        </xdr:cNvPicPr>
      </xdr:nvPicPr>
      <xdr:blipFill>
        <a:blip xmlns:r="http://schemas.openxmlformats.org/officeDocument/2006/relationships" r:embed="rId13"/>
        <a:stretch>
          <a:fillRect/>
        </a:stretch>
      </xdr:blipFill>
      <xdr:spPr>
        <a:xfrm rot="0"/>
        <a:prstGeom prst="rect">
          <a:avLst/>
        </a:prstGeom>
      </xdr:spPr>
    </xdr:pic>
    <xdr:clientData/>
  </xdr:oneCellAnchor>
  <xdr:oneCellAnchor>
    <xdr:from>
      <xdr:col>14</xdr:col>
      <xdr:colOff>704850</xdr:colOff>
      <xdr:row>2</xdr:row>
      <xdr:rowOff>1047750</xdr:rowOff>
    </xdr:from>
    <xdr:ext cx="1190625" cy="695325"/>
    <xdr:pic>
      <xdr:nvPicPr>
        <xdr:cNvPr id="14" name="Manufacturer Logo" descr="Manufacturer Logo"/>
        <xdr:cNvPicPr>
          <a:picLocks noChangeAspect="1"/>
        </xdr:cNvPicPr>
      </xdr:nvPicPr>
      <xdr:blipFill>
        <a:blip xmlns:r="http://schemas.openxmlformats.org/officeDocument/2006/relationships" r:embed="rId14"/>
        <a:stretch>
          <a:fillRect/>
        </a:stretch>
      </xdr:blipFill>
      <xdr:spPr>
        <a:xfrm rot="0"/>
        <a:prstGeom prst="rect">
          <a:avLst/>
        </a:prstGeom>
      </xdr:spPr>
    </xdr:pic>
    <xdr:clientData/>
  </xdr:oneCellAnchor>
  <xdr:oneCellAnchor>
    <xdr:from>
      <xdr:col>15</xdr:col>
      <xdr:colOff>704850</xdr:colOff>
      <xdr:row>2</xdr:row>
      <xdr:rowOff>1047750</xdr:rowOff>
    </xdr:from>
    <xdr:ext cx="1190625" cy="695325"/>
    <xdr:pic>
      <xdr:nvPicPr>
        <xdr:cNvPr id="15" name="Manufacturer Logo" descr="Manufacturer Logo"/>
        <xdr:cNvPicPr>
          <a:picLocks noChangeAspect="1"/>
        </xdr:cNvPicPr>
      </xdr:nvPicPr>
      <xdr:blipFill>
        <a:blip xmlns:r="http://schemas.openxmlformats.org/officeDocument/2006/relationships" r:embed="rId15"/>
        <a:stretch>
          <a:fillRect/>
        </a:stretch>
      </xdr:blipFill>
      <xdr:spPr>
        <a:xfrm rot="0"/>
        <a:prstGeom prst="rect">
          <a:avLst/>
        </a:prstGeom>
      </xdr:spPr>
    </xdr:pic>
    <xdr:clientData/>
  </xdr:oneCellAnchor>
  <xdr:oneCellAnchor>
    <xdr:from>
      <xdr:col>16</xdr:col>
      <xdr:colOff>704850</xdr:colOff>
      <xdr:row>2</xdr:row>
      <xdr:rowOff>1047750</xdr:rowOff>
    </xdr:from>
    <xdr:ext cx="1190625" cy="695325"/>
    <xdr:pic>
      <xdr:nvPicPr>
        <xdr:cNvPr id="16" name="Manufacturer Logo" descr="Manufacturer Logo"/>
        <xdr:cNvPicPr>
          <a:picLocks noChangeAspect="1"/>
        </xdr:cNvPicPr>
      </xdr:nvPicPr>
      <xdr:blipFill>
        <a:blip xmlns:r="http://schemas.openxmlformats.org/officeDocument/2006/relationships" r:embed="rId16"/>
        <a:stretch>
          <a:fillRect/>
        </a:stretch>
      </xdr:blipFill>
      <xdr:spPr>
        <a:xfrm rot="0"/>
        <a:prstGeom prst="rect">
          <a:avLst/>
        </a:prstGeom>
      </xdr:spPr>
    </xdr:pic>
    <xdr:clientData/>
  </xdr:oneCellAnchor>
  <xdr:oneCellAnchor>
    <xdr:from>
      <xdr:col>17</xdr:col>
      <xdr:colOff>704850</xdr:colOff>
      <xdr:row>2</xdr:row>
      <xdr:rowOff>1047750</xdr:rowOff>
    </xdr:from>
    <xdr:ext cx="1190625" cy="695325"/>
    <xdr:pic>
      <xdr:nvPicPr>
        <xdr:cNvPr id="17" name="Manufacturer Logo" descr="Manufacturer Logo"/>
        <xdr:cNvPicPr>
          <a:picLocks noChangeAspect="1"/>
        </xdr:cNvPicPr>
      </xdr:nvPicPr>
      <xdr:blipFill>
        <a:blip xmlns:r="http://schemas.openxmlformats.org/officeDocument/2006/relationships" r:embed="rId17"/>
        <a:stretch>
          <a:fillRect/>
        </a:stretch>
      </xdr:blipFill>
      <xdr:spPr>
        <a:xfrm rot="0"/>
        <a:prstGeom prst="rect">
          <a:avLst/>
        </a:prstGeom>
      </xdr:spPr>
    </xdr:pic>
    <xdr:clientData/>
  </xdr:oneCellAnchor>
  <xdr:oneCellAnchor>
    <xdr:from>
      <xdr:col>18</xdr:col>
      <xdr:colOff>704850</xdr:colOff>
      <xdr:row>2</xdr:row>
      <xdr:rowOff>1047750</xdr:rowOff>
    </xdr:from>
    <xdr:ext cx="1190625" cy="695325"/>
    <xdr:pic>
      <xdr:nvPicPr>
        <xdr:cNvPr id="18" name="Manufacturer Logo" descr="Manufacturer Logo"/>
        <xdr:cNvPicPr>
          <a:picLocks noChangeAspect="1"/>
        </xdr:cNvPicPr>
      </xdr:nvPicPr>
      <xdr:blipFill>
        <a:blip xmlns:r="http://schemas.openxmlformats.org/officeDocument/2006/relationships" r:embed="rId18"/>
        <a:stretch>
          <a:fillRect/>
        </a:stretch>
      </xdr:blipFill>
      <xdr:spPr>
        <a:xfrm rot="0"/>
        <a:prstGeom prst="rect">
          <a:avLst/>
        </a:prstGeom>
      </xdr:spPr>
    </xdr:pic>
    <xdr:clientData/>
  </xdr:oneCellAnchor>
  <xdr:oneCellAnchor>
    <xdr:from>
      <xdr:col>19</xdr:col>
      <xdr:colOff>704850</xdr:colOff>
      <xdr:row>2</xdr:row>
      <xdr:rowOff>1047750</xdr:rowOff>
    </xdr:from>
    <xdr:ext cx="1190625" cy="695325"/>
    <xdr:pic>
      <xdr:nvPicPr>
        <xdr:cNvPr id="19" name="Manufacturer Logo" descr="Manufacturer Logo"/>
        <xdr:cNvPicPr>
          <a:picLocks noChangeAspect="1"/>
        </xdr:cNvPicPr>
      </xdr:nvPicPr>
      <xdr:blipFill>
        <a:blip xmlns:r="http://schemas.openxmlformats.org/officeDocument/2006/relationships" r:embed="rId19"/>
        <a:stretch>
          <a:fillRect/>
        </a:stretch>
      </xdr:blipFill>
      <xdr:spPr>
        <a:xfrm rot="0"/>
        <a:prstGeom prst="rect">
          <a:avLst/>
        </a:prstGeom>
      </xdr:spPr>
    </xdr:pic>
    <xdr:clientData/>
  </xdr:oneCellAnchor>
  <xdr:oneCellAnchor>
    <xdr:from>
      <xdr:col>20</xdr:col>
      <xdr:colOff>704850</xdr:colOff>
      <xdr:row>2</xdr:row>
      <xdr:rowOff>1047750</xdr:rowOff>
    </xdr:from>
    <xdr:ext cx="1190625" cy="695325"/>
    <xdr:pic>
      <xdr:nvPicPr>
        <xdr:cNvPr id="20" name="Manufacturer Logo" descr="Manufacturer Logo"/>
        <xdr:cNvPicPr>
          <a:picLocks noChangeAspect="1"/>
        </xdr:cNvPicPr>
      </xdr:nvPicPr>
      <xdr:blipFill>
        <a:blip xmlns:r="http://schemas.openxmlformats.org/officeDocument/2006/relationships" r:embed="rId20"/>
        <a:stretch>
          <a:fillRect/>
        </a:stretch>
      </xdr:blipFill>
      <xdr:spPr>
        <a:xfrm rot="0"/>
        <a:prstGeom prst="rect">
          <a:avLst/>
        </a:prstGeom>
      </xdr:spPr>
    </xdr:pic>
    <xdr:clientData/>
  </xdr:oneCellAnchor>
  <xdr:oneCellAnchor>
    <xdr:from>
      <xdr:col>21</xdr:col>
      <xdr:colOff>704850</xdr:colOff>
      <xdr:row>2</xdr:row>
      <xdr:rowOff>1047750</xdr:rowOff>
    </xdr:from>
    <xdr:ext cx="1190625" cy="695325"/>
    <xdr:pic>
      <xdr:nvPicPr>
        <xdr:cNvPr id="21" name="Manufacturer Logo" descr="Manufacturer Logo"/>
        <xdr:cNvPicPr>
          <a:picLocks noChangeAspect="1"/>
        </xdr:cNvPicPr>
      </xdr:nvPicPr>
      <xdr:blipFill>
        <a:blip xmlns:r="http://schemas.openxmlformats.org/officeDocument/2006/relationships" r:embed="rId21"/>
        <a:stretch>
          <a:fillRect/>
        </a:stretch>
      </xdr:blipFill>
      <xdr:spPr>
        <a:xfrm rot="0"/>
        <a:prstGeom prst="rect">
          <a:avLst/>
        </a:prstGeom>
      </xdr:spPr>
    </xdr:pic>
    <xdr:clientData/>
  </xdr:oneCellAnchor>
  <xdr:oneCellAnchor>
    <xdr:from>
      <xdr:col>22</xdr:col>
      <xdr:colOff>704850</xdr:colOff>
      <xdr:row>2</xdr:row>
      <xdr:rowOff>1047750</xdr:rowOff>
    </xdr:from>
    <xdr:ext cx="1190625" cy="695325"/>
    <xdr:pic>
      <xdr:nvPicPr>
        <xdr:cNvPr id="22" name="Manufacturer Logo" descr="Manufacturer Logo"/>
        <xdr:cNvPicPr>
          <a:picLocks noChangeAspect="1"/>
        </xdr:cNvPicPr>
      </xdr:nvPicPr>
      <xdr:blipFill>
        <a:blip xmlns:r="http://schemas.openxmlformats.org/officeDocument/2006/relationships" r:embed="rId22"/>
        <a:stretch>
          <a:fillRect/>
        </a:stretch>
      </xdr:blipFill>
      <xdr:spPr>
        <a:xfrm rot="0"/>
        <a:prstGeom prst="rect">
          <a:avLst/>
        </a:prstGeom>
      </xdr:spPr>
    </xdr:pic>
    <xdr:clientData/>
  </xdr:oneCellAnchor>
  <xdr:oneCellAnchor>
    <xdr:from>
      <xdr:col>23</xdr:col>
      <xdr:colOff>704850</xdr:colOff>
      <xdr:row>2</xdr:row>
      <xdr:rowOff>1047750</xdr:rowOff>
    </xdr:from>
    <xdr:ext cx="1190625" cy="695325"/>
    <xdr:pic>
      <xdr:nvPicPr>
        <xdr:cNvPr id="23" name="Manufacturer Logo" descr="Manufacturer Logo"/>
        <xdr:cNvPicPr>
          <a:picLocks noChangeAspect="1"/>
        </xdr:cNvPicPr>
      </xdr:nvPicPr>
      <xdr:blipFill>
        <a:blip xmlns:r="http://schemas.openxmlformats.org/officeDocument/2006/relationships" r:embed="rId23"/>
        <a:stretch>
          <a:fillRect/>
        </a:stretch>
      </xdr:blipFill>
      <xdr:spPr>
        <a:xfrm rot="0"/>
        <a:prstGeom prst="rect">
          <a:avLst/>
        </a:prstGeom>
      </xdr:spPr>
    </xdr:pic>
    <xdr:clientData/>
  </xdr:oneCellAnchor>
  <xdr:oneCellAnchor>
    <xdr:from>
      <xdr:col>24</xdr:col>
      <xdr:colOff>704850</xdr:colOff>
      <xdr:row>2</xdr:row>
      <xdr:rowOff>1047750</xdr:rowOff>
    </xdr:from>
    <xdr:ext cx="1190625" cy="695325"/>
    <xdr:pic>
      <xdr:nvPicPr>
        <xdr:cNvPr id="24" name="Manufacturer Logo" descr="Manufacturer Logo"/>
        <xdr:cNvPicPr>
          <a:picLocks noChangeAspect="1"/>
        </xdr:cNvPicPr>
      </xdr:nvPicPr>
      <xdr:blipFill>
        <a:blip xmlns:r="http://schemas.openxmlformats.org/officeDocument/2006/relationships" r:embed="rId24"/>
        <a:stretch>
          <a:fillRect/>
        </a:stretch>
      </xdr:blipFill>
      <xdr:spPr>
        <a:xfrm rot="0"/>
        <a:prstGeom prst="rect">
          <a:avLst/>
        </a:prstGeom>
      </xdr:spPr>
    </xdr:pic>
    <xdr:clientData/>
  </xdr:oneCellAnchor>
  <xdr:oneCellAnchor>
    <xdr:from>
      <xdr:col>25</xdr:col>
      <xdr:colOff>704850</xdr:colOff>
      <xdr:row>2</xdr:row>
      <xdr:rowOff>1047750</xdr:rowOff>
    </xdr:from>
    <xdr:ext cx="1190625" cy="695325"/>
    <xdr:pic>
      <xdr:nvPicPr>
        <xdr:cNvPr id="25" name="Manufacturer Logo" descr="Manufacturer Logo"/>
        <xdr:cNvPicPr>
          <a:picLocks noChangeAspect="1"/>
        </xdr:cNvPicPr>
      </xdr:nvPicPr>
      <xdr:blipFill>
        <a:blip xmlns:r="http://schemas.openxmlformats.org/officeDocument/2006/relationships" r:embed="rId25"/>
        <a:stretch>
          <a:fillRect/>
        </a:stretch>
      </xdr:blipFill>
      <xdr:spPr>
        <a:xfrm rot="0"/>
        <a:prstGeom prst="rect">
          <a:avLst/>
        </a:prstGeom>
      </xdr:spPr>
    </xdr:pic>
    <xdr:clientData/>
  </xdr:oneCellAnchor>
  <xdr:oneCellAnchor>
    <xdr:from>
      <xdr:col>26</xdr:col>
      <xdr:colOff>704850</xdr:colOff>
      <xdr:row>2</xdr:row>
      <xdr:rowOff>1047750</xdr:rowOff>
    </xdr:from>
    <xdr:ext cx="1190625" cy="695325"/>
    <xdr:pic>
      <xdr:nvPicPr>
        <xdr:cNvPr id="26" name="Manufacturer Logo" descr="Manufacturer Logo"/>
        <xdr:cNvPicPr>
          <a:picLocks noChangeAspect="1"/>
        </xdr:cNvPicPr>
      </xdr:nvPicPr>
      <xdr:blipFill>
        <a:blip xmlns:r="http://schemas.openxmlformats.org/officeDocument/2006/relationships" r:embed="rId26"/>
        <a:stretch>
          <a:fillRect/>
        </a:stretch>
      </xdr:blipFill>
      <xdr:spPr>
        <a:xfrm rot="0"/>
        <a:prstGeom prst="rect">
          <a:avLst/>
        </a:prstGeom>
      </xdr:spPr>
    </xdr:pic>
    <xdr:clientData/>
  </xdr:oneCellAnchor>
  <xdr:oneCellAnchor>
    <xdr:from>
      <xdr:col>27</xdr:col>
      <xdr:colOff>704850</xdr:colOff>
      <xdr:row>2</xdr:row>
      <xdr:rowOff>1047750</xdr:rowOff>
    </xdr:from>
    <xdr:ext cx="1190625" cy="695325"/>
    <xdr:pic>
      <xdr:nvPicPr>
        <xdr:cNvPr id="27" name="Manufacturer Logo" descr="Manufacturer Logo"/>
        <xdr:cNvPicPr>
          <a:picLocks noChangeAspect="1"/>
        </xdr:cNvPicPr>
      </xdr:nvPicPr>
      <xdr:blipFill>
        <a:blip xmlns:r="http://schemas.openxmlformats.org/officeDocument/2006/relationships" r:embed="rId27"/>
        <a:stretch>
          <a:fillRect/>
        </a:stretch>
      </xdr:blipFill>
      <xdr:spPr>
        <a:xfrm rot="0"/>
        <a:prstGeom prst="rect">
          <a:avLst/>
        </a:prstGeom>
      </xdr:spPr>
    </xdr:pic>
    <xdr:clientData/>
  </xdr:oneCellAnchor>
  <xdr:oneCellAnchor>
    <xdr:from>
      <xdr:col>28</xdr:col>
      <xdr:colOff>704850</xdr:colOff>
      <xdr:row>2</xdr:row>
      <xdr:rowOff>1047750</xdr:rowOff>
    </xdr:from>
    <xdr:ext cx="1190625" cy="695325"/>
    <xdr:pic>
      <xdr:nvPicPr>
        <xdr:cNvPr id="28" name="Manufacturer Logo" descr="Manufacturer Logo"/>
        <xdr:cNvPicPr>
          <a:picLocks noChangeAspect="1"/>
        </xdr:cNvPicPr>
      </xdr:nvPicPr>
      <xdr:blipFill>
        <a:blip xmlns:r="http://schemas.openxmlformats.org/officeDocument/2006/relationships" r:embed="rId28"/>
        <a:stretch>
          <a:fillRect/>
        </a:stretch>
      </xdr:blipFill>
      <xdr:spPr>
        <a:xfrm rot="0"/>
        <a:prstGeom prst="rect">
          <a:avLst/>
        </a:prstGeom>
      </xdr:spPr>
    </xdr:pic>
    <xdr:clientData/>
  </xdr:oneCellAnchor>
  <xdr:oneCellAnchor>
    <xdr:from>
      <xdr:col>29</xdr:col>
      <xdr:colOff>704850</xdr:colOff>
      <xdr:row>2</xdr:row>
      <xdr:rowOff>1047750</xdr:rowOff>
    </xdr:from>
    <xdr:ext cx="1190625" cy="695325"/>
    <xdr:pic>
      <xdr:nvPicPr>
        <xdr:cNvPr id="29" name="Manufacturer Logo" descr="Manufacturer Logo"/>
        <xdr:cNvPicPr>
          <a:picLocks noChangeAspect="1"/>
        </xdr:cNvPicPr>
      </xdr:nvPicPr>
      <xdr:blipFill>
        <a:blip xmlns:r="http://schemas.openxmlformats.org/officeDocument/2006/relationships" r:embed="rId29"/>
        <a:stretch>
          <a:fillRect/>
        </a:stretch>
      </xdr:blipFill>
      <xdr:spPr>
        <a:xfrm rot="0"/>
        <a:prstGeom prst="rect">
          <a:avLst/>
        </a:prstGeom>
      </xdr:spPr>
    </xdr:pic>
    <xdr:clientData/>
  </xdr:oneCellAnchor>
  <xdr:oneCellAnchor>
    <xdr:from>
      <xdr:col>30</xdr:col>
      <xdr:colOff>704850</xdr:colOff>
      <xdr:row>2</xdr:row>
      <xdr:rowOff>1047750</xdr:rowOff>
    </xdr:from>
    <xdr:ext cx="1190625" cy="695325"/>
    <xdr:pic>
      <xdr:nvPicPr>
        <xdr:cNvPr id="30" name="Manufacturer Logo" descr="Manufacturer Logo"/>
        <xdr:cNvPicPr>
          <a:picLocks noChangeAspect="1"/>
        </xdr:cNvPicPr>
      </xdr:nvPicPr>
      <xdr:blipFill>
        <a:blip xmlns:r="http://schemas.openxmlformats.org/officeDocument/2006/relationships" r:embed="rId30"/>
        <a:stretch>
          <a:fillRect/>
        </a:stretch>
      </xdr:blipFill>
      <xdr:spPr>
        <a:xfrm rot="0"/>
        <a:prstGeom prst="rect">
          <a:avLst/>
        </a:prstGeom>
      </xdr:spPr>
    </xdr:pic>
    <xdr:clientData/>
  </xdr:oneCellAnchor>
  <xdr:oneCellAnchor>
    <xdr:from>
      <xdr:col>31</xdr:col>
      <xdr:colOff>704850</xdr:colOff>
      <xdr:row>2</xdr:row>
      <xdr:rowOff>1047750</xdr:rowOff>
    </xdr:from>
    <xdr:ext cx="1190625" cy="695325"/>
    <xdr:pic>
      <xdr:nvPicPr>
        <xdr:cNvPr id="31" name="Manufacturer Logo" descr="Manufacturer Logo"/>
        <xdr:cNvPicPr>
          <a:picLocks noChangeAspect="1"/>
        </xdr:cNvPicPr>
      </xdr:nvPicPr>
      <xdr:blipFill>
        <a:blip xmlns:r="http://schemas.openxmlformats.org/officeDocument/2006/relationships" r:embed="rId31"/>
        <a:stretch>
          <a:fillRect/>
        </a:stretch>
      </xdr:blipFill>
      <xdr:spPr>
        <a:xfrm rot="0"/>
        <a:prstGeom prst="rect">
          <a:avLst/>
        </a:prstGeom>
      </xdr:spPr>
    </xdr:pic>
    <xdr:clientData/>
  </xdr:oneCellAnchor>
  <xdr:oneCellAnchor>
    <xdr:from>
      <xdr:col>32</xdr:col>
      <xdr:colOff>704850</xdr:colOff>
      <xdr:row>2</xdr:row>
      <xdr:rowOff>1047750</xdr:rowOff>
    </xdr:from>
    <xdr:ext cx="1190625" cy="695325"/>
    <xdr:pic>
      <xdr:nvPicPr>
        <xdr:cNvPr id="32" name="Manufacturer Logo" descr="Manufacturer Logo"/>
        <xdr:cNvPicPr>
          <a:picLocks noChangeAspect="1"/>
        </xdr:cNvPicPr>
      </xdr:nvPicPr>
      <xdr:blipFill>
        <a:blip xmlns:r="http://schemas.openxmlformats.org/officeDocument/2006/relationships" r:embed="rId32"/>
        <a:stretch>
          <a:fillRect/>
        </a:stretch>
      </xdr:blipFill>
      <xdr:spPr>
        <a:xfrm rot="0"/>
        <a:prstGeom prst="rect">
          <a:avLst/>
        </a:prstGeom>
      </xdr:spPr>
    </xdr:pic>
    <xdr:clientData/>
  </xdr:oneCellAnchor>
  <xdr:oneCellAnchor>
    <xdr:from>
      <xdr:col>33</xdr:col>
      <xdr:colOff>704850</xdr:colOff>
      <xdr:row>2</xdr:row>
      <xdr:rowOff>1047750</xdr:rowOff>
    </xdr:from>
    <xdr:ext cx="1190625" cy="695325"/>
    <xdr:pic>
      <xdr:nvPicPr>
        <xdr:cNvPr id="33" name="Manufacturer Logo" descr="Manufacturer Logo"/>
        <xdr:cNvPicPr>
          <a:picLocks noChangeAspect="1"/>
        </xdr:cNvPicPr>
      </xdr:nvPicPr>
      <xdr:blipFill>
        <a:blip xmlns:r="http://schemas.openxmlformats.org/officeDocument/2006/relationships" r:embed="rId33"/>
        <a:stretch>
          <a:fillRect/>
        </a:stretch>
      </xdr:blipFill>
      <xdr:spPr>
        <a:xfrm rot="0"/>
        <a:prstGeom prst="rect">
          <a:avLst/>
        </a:prstGeom>
      </xdr:spPr>
    </xdr:pic>
    <xdr:clientData/>
  </xdr:oneCellAnchor>
  <xdr:oneCellAnchor>
    <xdr:from>
      <xdr:col>34</xdr:col>
      <xdr:colOff>704850</xdr:colOff>
      <xdr:row>2</xdr:row>
      <xdr:rowOff>1047750</xdr:rowOff>
    </xdr:from>
    <xdr:ext cx="1190625" cy="695325"/>
    <xdr:pic>
      <xdr:nvPicPr>
        <xdr:cNvPr id="34" name="Manufacturer Logo" descr="Manufacturer Logo"/>
        <xdr:cNvPicPr>
          <a:picLocks noChangeAspect="1"/>
        </xdr:cNvPicPr>
      </xdr:nvPicPr>
      <xdr:blipFill>
        <a:blip xmlns:r="http://schemas.openxmlformats.org/officeDocument/2006/relationships" r:embed="rId34"/>
        <a:stretch>
          <a:fillRect/>
        </a:stretch>
      </xdr:blipFill>
      <xdr:spPr>
        <a:xfrm rot="0"/>
        <a:prstGeom prst="rect">
          <a:avLst/>
        </a:prstGeom>
      </xdr:spPr>
    </xdr:pic>
    <xdr:clientData/>
  </xdr:oneCellAnchor>
  <xdr:oneCellAnchor>
    <xdr:from>
      <xdr:col>35</xdr:col>
      <xdr:colOff>704850</xdr:colOff>
      <xdr:row>2</xdr:row>
      <xdr:rowOff>1047750</xdr:rowOff>
    </xdr:from>
    <xdr:ext cx="1190625" cy="695325"/>
    <xdr:pic>
      <xdr:nvPicPr>
        <xdr:cNvPr id="35" name="Manufacturer Logo" descr="Manufacturer Logo"/>
        <xdr:cNvPicPr>
          <a:picLocks noChangeAspect="1"/>
        </xdr:cNvPicPr>
      </xdr:nvPicPr>
      <xdr:blipFill>
        <a:blip xmlns:r="http://schemas.openxmlformats.org/officeDocument/2006/relationships" r:embed="rId35"/>
        <a:stretch>
          <a:fillRect/>
        </a:stretch>
      </xdr:blipFill>
      <xdr:spPr>
        <a:xfrm rot="0"/>
        <a:prstGeom prst="rect">
          <a:avLst/>
        </a:prstGeom>
      </xdr:spPr>
    </xdr:pic>
    <xdr:clientData/>
  </xdr:oneCellAnchor>
  <xdr:oneCellAnchor>
    <xdr:from>
      <xdr:col>36</xdr:col>
      <xdr:colOff>704850</xdr:colOff>
      <xdr:row>2</xdr:row>
      <xdr:rowOff>1047750</xdr:rowOff>
    </xdr:from>
    <xdr:ext cx="1190625" cy="695325"/>
    <xdr:pic>
      <xdr:nvPicPr>
        <xdr:cNvPr id="36" name="Manufacturer Logo" descr="Manufacturer Logo"/>
        <xdr:cNvPicPr>
          <a:picLocks noChangeAspect="1"/>
        </xdr:cNvPicPr>
      </xdr:nvPicPr>
      <xdr:blipFill>
        <a:blip xmlns:r="http://schemas.openxmlformats.org/officeDocument/2006/relationships" r:embed="rId36"/>
        <a:stretch>
          <a:fillRect/>
        </a:stretch>
      </xdr:blipFill>
      <xdr:spPr>
        <a:xfrm rot="0"/>
        <a:prstGeom prst="rect">
          <a:avLst/>
        </a:prstGeom>
      </xdr:spPr>
    </xdr:pic>
    <xdr:clientData/>
  </xdr:oneCellAnchor>
  <xdr:oneCellAnchor>
    <xdr:from>
      <xdr:col>37</xdr:col>
      <xdr:colOff>704850</xdr:colOff>
      <xdr:row>2</xdr:row>
      <xdr:rowOff>1047750</xdr:rowOff>
    </xdr:from>
    <xdr:ext cx="1190625" cy="695325"/>
    <xdr:pic>
      <xdr:nvPicPr>
        <xdr:cNvPr id="37" name="Manufacturer Logo" descr="Manufacturer Logo"/>
        <xdr:cNvPicPr>
          <a:picLocks noChangeAspect="1"/>
        </xdr:cNvPicPr>
      </xdr:nvPicPr>
      <xdr:blipFill>
        <a:blip xmlns:r="http://schemas.openxmlformats.org/officeDocument/2006/relationships" r:embed="rId37"/>
        <a:stretch>
          <a:fillRect/>
        </a:stretch>
      </xdr:blipFill>
      <xdr:spPr>
        <a:xfrm rot="0"/>
        <a:prstGeom prst="rect">
          <a:avLst/>
        </a:prstGeom>
      </xdr:spPr>
    </xdr:pic>
    <xdr:clientData/>
  </xdr:oneCellAnchor>
  <xdr:oneCellAnchor>
    <xdr:from>
      <xdr:col>38</xdr:col>
      <xdr:colOff>704850</xdr:colOff>
      <xdr:row>2</xdr:row>
      <xdr:rowOff>1047750</xdr:rowOff>
    </xdr:from>
    <xdr:ext cx="1190625" cy="695325"/>
    <xdr:pic>
      <xdr:nvPicPr>
        <xdr:cNvPr id="38" name="Manufacturer Logo" descr="Manufacturer Logo"/>
        <xdr:cNvPicPr>
          <a:picLocks noChangeAspect="1"/>
        </xdr:cNvPicPr>
      </xdr:nvPicPr>
      <xdr:blipFill>
        <a:blip xmlns:r="http://schemas.openxmlformats.org/officeDocument/2006/relationships" r:embed="rId38"/>
        <a:stretch>
          <a:fillRect/>
        </a:stretch>
      </xdr:blipFill>
      <xdr:spPr>
        <a:xfrm rot="0"/>
        <a:prstGeom prst="rect">
          <a:avLst/>
        </a:prstGeom>
      </xdr:spPr>
    </xdr:pic>
    <xdr:clientData/>
  </xdr:oneCellAnchor>
  <xdr:oneCellAnchor>
    <xdr:from>
      <xdr:col>39</xdr:col>
      <xdr:colOff>704850</xdr:colOff>
      <xdr:row>2</xdr:row>
      <xdr:rowOff>1047750</xdr:rowOff>
    </xdr:from>
    <xdr:ext cx="1190625" cy="695325"/>
    <xdr:pic>
      <xdr:nvPicPr>
        <xdr:cNvPr id="39" name="Manufacturer Logo" descr="Manufacturer Logo"/>
        <xdr:cNvPicPr>
          <a:picLocks noChangeAspect="1"/>
        </xdr:cNvPicPr>
      </xdr:nvPicPr>
      <xdr:blipFill>
        <a:blip xmlns:r="http://schemas.openxmlformats.org/officeDocument/2006/relationships" r:embed="rId39"/>
        <a:stretch>
          <a:fillRect/>
        </a:stretch>
      </xdr:blipFill>
      <xdr:spPr>
        <a:xfrm rot="0"/>
        <a:prstGeom prst="rect">
          <a:avLst/>
        </a:prstGeom>
      </xdr:spPr>
    </xdr:pic>
    <xdr:clientData/>
  </xdr:oneCellAnchor>
  <xdr:oneCellAnchor>
    <xdr:from>
      <xdr:col>40</xdr:col>
      <xdr:colOff>704850</xdr:colOff>
      <xdr:row>2</xdr:row>
      <xdr:rowOff>1047750</xdr:rowOff>
    </xdr:from>
    <xdr:ext cx="1190625" cy="695325"/>
    <xdr:pic>
      <xdr:nvPicPr>
        <xdr:cNvPr id="40" name="Manufacturer Logo" descr="Manufacturer Logo"/>
        <xdr:cNvPicPr>
          <a:picLocks noChangeAspect="1"/>
        </xdr:cNvPicPr>
      </xdr:nvPicPr>
      <xdr:blipFill>
        <a:blip xmlns:r="http://schemas.openxmlformats.org/officeDocument/2006/relationships" r:embed="rId40"/>
        <a:stretch>
          <a:fillRect/>
        </a:stretch>
      </xdr:blipFill>
      <xdr:spPr>
        <a:xfrm rot="0"/>
        <a:prstGeom prst="rect">
          <a:avLst/>
        </a:prstGeom>
      </xdr:spPr>
    </xdr:pic>
    <xdr:clientData/>
  </xdr:oneCellAnchor>
  <xdr:oneCellAnchor>
    <xdr:from>
      <xdr:col>41</xdr:col>
      <xdr:colOff>704850</xdr:colOff>
      <xdr:row>2</xdr:row>
      <xdr:rowOff>1047750</xdr:rowOff>
    </xdr:from>
    <xdr:ext cx="1190625" cy="695325"/>
    <xdr:pic>
      <xdr:nvPicPr>
        <xdr:cNvPr id="41" name="Manufacturer Logo" descr="Manufacturer Logo"/>
        <xdr:cNvPicPr>
          <a:picLocks noChangeAspect="1"/>
        </xdr:cNvPicPr>
      </xdr:nvPicPr>
      <xdr:blipFill>
        <a:blip xmlns:r="http://schemas.openxmlformats.org/officeDocument/2006/relationships" r:embed="rId41"/>
        <a:stretch>
          <a:fillRect/>
        </a:stretch>
      </xdr:blipFill>
      <xdr:spPr>
        <a:xfrm rot="0"/>
        <a:prstGeom prst="rect">
          <a:avLst/>
        </a:prstGeom>
      </xdr:spPr>
    </xdr:pic>
    <xdr:clientData/>
  </xdr:oneCellAnchor>
  <xdr:oneCellAnchor>
    <xdr:from>
      <xdr:col>42</xdr:col>
      <xdr:colOff>704850</xdr:colOff>
      <xdr:row>2</xdr:row>
      <xdr:rowOff>1047750</xdr:rowOff>
    </xdr:from>
    <xdr:ext cx="1190625" cy="695325"/>
    <xdr:pic>
      <xdr:nvPicPr>
        <xdr:cNvPr id="42" name="Manufacturer Logo" descr="Manufacturer Logo"/>
        <xdr:cNvPicPr>
          <a:picLocks noChangeAspect="1"/>
        </xdr:cNvPicPr>
      </xdr:nvPicPr>
      <xdr:blipFill>
        <a:blip xmlns:r="http://schemas.openxmlformats.org/officeDocument/2006/relationships" r:embed="rId42"/>
        <a:stretch>
          <a:fillRect/>
        </a:stretch>
      </xdr:blipFill>
      <xdr:spPr>
        <a:xfrm rot="0"/>
        <a:prstGeom prst="rect">
          <a:avLst/>
        </a:prstGeom>
      </xdr:spPr>
    </xdr:pic>
    <xdr:clientData/>
  </xdr:oneCellAnchor>
  <xdr:oneCellAnchor>
    <xdr:from>
      <xdr:col>43</xdr:col>
      <xdr:colOff>704850</xdr:colOff>
      <xdr:row>2</xdr:row>
      <xdr:rowOff>1047750</xdr:rowOff>
    </xdr:from>
    <xdr:ext cx="1190625" cy="695325"/>
    <xdr:pic>
      <xdr:nvPicPr>
        <xdr:cNvPr id="43" name="Manufacturer Logo" descr="Manufacturer Logo"/>
        <xdr:cNvPicPr>
          <a:picLocks noChangeAspect="1"/>
        </xdr:cNvPicPr>
      </xdr:nvPicPr>
      <xdr:blipFill>
        <a:blip xmlns:r="http://schemas.openxmlformats.org/officeDocument/2006/relationships" r:embed="rId43"/>
        <a:stretch>
          <a:fillRect/>
        </a:stretch>
      </xdr:blipFill>
      <xdr:spPr>
        <a:xfrm rot="0"/>
        <a:prstGeom prst="rect">
          <a:avLst/>
        </a:prstGeom>
      </xdr:spPr>
    </xdr:pic>
    <xdr:clientData/>
  </xdr:oneCellAnchor>
  <xdr:oneCellAnchor>
    <xdr:from>
      <xdr:col>44</xdr:col>
      <xdr:colOff>704850</xdr:colOff>
      <xdr:row>2</xdr:row>
      <xdr:rowOff>1047750</xdr:rowOff>
    </xdr:from>
    <xdr:ext cx="1190625" cy="695325"/>
    <xdr:pic>
      <xdr:nvPicPr>
        <xdr:cNvPr id="44" name="Manufacturer Logo" descr="Manufacturer Logo"/>
        <xdr:cNvPicPr>
          <a:picLocks noChangeAspect="1"/>
        </xdr:cNvPicPr>
      </xdr:nvPicPr>
      <xdr:blipFill>
        <a:blip xmlns:r="http://schemas.openxmlformats.org/officeDocument/2006/relationships" r:embed="rId44"/>
        <a:stretch>
          <a:fillRect/>
        </a:stretch>
      </xdr:blipFill>
      <xdr:spPr>
        <a:xfrm rot="0"/>
        <a:prstGeom prst="rect">
          <a:avLst/>
        </a:prstGeom>
      </xdr:spPr>
    </xdr:pic>
    <xdr:clientData/>
  </xdr:oneCellAnchor>
  <xdr:oneCellAnchor>
    <xdr:from>
      <xdr:col>45</xdr:col>
      <xdr:colOff>704850</xdr:colOff>
      <xdr:row>2</xdr:row>
      <xdr:rowOff>1047750</xdr:rowOff>
    </xdr:from>
    <xdr:ext cx="1190625" cy="695325"/>
    <xdr:pic>
      <xdr:nvPicPr>
        <xdr:cNvPr id="45" name="Manufacturer Logo" descr="Manufacturer Logo"/>
        <xdr:cNvPicPr>
          <a:picLocks noChangeAspect="1"/>
        </xdr:cNvPicPr>
      </xdr:nvPicPr>
      <xdr:blipFill>
        <a:blip xmlns:r="http://schemas.openxmlformats.org/officeDocument/2006/relationships" r:embed="rId45"/>
        <a:stretch>
          <a:fillRect/>
        </a:stretch>
      </xdr:blipFill>
      <xdr:spPr>
        <a:xfrm rot="0"/>
        <a:prstGeom prst="rect">
          <a:avLst/>
        </a:prstGeom>
      </xdr:spPr>
    </xdr:pic>
    <xdr:clientData/>
  </xdr:oneCellAnchor>
  <xdr:oneCellAnchor>
    <xdr:from>
      <xdr:col>46</xdr:col>
      <xdr:colOff>704850</xdr:colOff>
      <xdr:row>2</xdr:row>
      <xdr:rowOff>1047750</xdr:rowOff>
    </xdr:from>
    <xdr:ext cx="1190625" cy="695325"/>
    <xdr:pic>
      <xdr:nvPicPr>
        <xdr:cNvPr id="46" name="Manufacturer Logo" descr="Manufacturer Logo"/>
        <xdr:cNvPicPr>
          <a:picLocks noChangeAspect="1"/>
        </xdr:cNvPicPr>
      </xdr:nvPicPr>
      <xdr:blipFill>
        <a:blip xmlns:r="http://schemas.openxmlformats.org/officeDocument/2006/relationships" r:embed="rId46"/>
        <a:stretch>
          <a:fillRect/>
        </a:stretch>
      </xdr:blipFill>
      <xdr:spPr>
        <a:xfrm rot="0"/>
        <a:prstGeom prst="rect">
          <a:avLst/>
        </a:prstGeom>
      </xdr:spPr>
    </xdr:pic>
    <xdr:clientData/>
  </xdr:oneCellAnchor>
  <xdr:oneCellAnchor>
    <xdr:from>
      <xdr:col>47</xdr:col>
      <xdr:colOff>704850</xdr:colOff>
      <xdr:row>2</xdr:row>
      <xdr:rowOff>1047750</xdr:rowOff>
    </xdr:from>
    <xdr:ext cx="1190625" cy="695325"/>
    <xdr:pic>
      <xdr:nvPicPr>
        <xdr:cNvPr id="47" name="Manufacturer Logo" descr="Manufacturer Logo"/>
        <xdr:cNvPicPr>
          <a:picLocks noChangeAspect="1"/>
        </xdr:cNvPicPr>
      </xdr:nvPicPr>
      <xdr:blipFill>
        <a:blip xmlns:r="http://schemas.openxmlformats.org/officeDocument/2006/relationships" r:embed="rId47"/>
        <a:stretch>
          <a:fillRect/>
        </a:stretch>
      </xdr:blipFill>
      <xdr:spPr>
        <a:xfrm rot="0"/>
        <a:prstGeom prst="rect">
          <a:avLst/>
        </a:prstGeom>
      </xdr:spPr>
    </xdr:pic>
    <xdr:clientData/>
  </xdr:oneCellAnchor>
  <xdr:oneCellAnchor>
    <xdr:from>
      <xdr:col>48</xdr:col>
      <xdr:colOff>704850</xdr:colOff>
      <xdr:row>2</xdr:row>
      <xdr:rowOff>1047750</xdr:rowOff>
    </xdr:from>
    <xdr:ext cx="1190625" cy="695325"/>
    <xdr:pic>
      <xdr:nvPicPr>
        <xdr:cNvPr id="48" name="Manufacturer Logo" descr="Manufacturer Logo"/>
        <xdr:cNvPicPr>
          <a:picLocks noChangeAspect="1"/>
        </xdr:cNvPicPr>
      </xdr:nvPicPr>
      <xdr:blipFill>
        <a:blip xmlns:r="http://schemas.openxmlformats.org/officeDocument/2006/relationships" r:embed="rId48"/>
        <a:stretch>
          <a:fillRect/>
        </a:stretch>
      </xdr:blipFill>
      <xdr:spPr>
        <a:xfrm rot="0"/>
        <a:prstGeom prst="rect">
          <a:avLst/>
        </a:prstGeom>
      </xdr:spPr>
    </xdr:pic>
    <xdr:clientData/>
  </xdr:oneCellAnchor>
  <xdr:oneCellAnchor>
    <xdr:from>
      <xdr:col>49</xdr:col>
      <xdr:colOff>704850</xdr:colOff>
      <xdr:row>2</xdr:row>
      <xdr:rowOff>1047750</xdr:rowOff>
    </xdr:from>
    <xdr:ext cx="1190625" cy="695325"/>
    <xdr:pic>
      <xdr:nvPicPr>
        <xdr:cNvPr id="49" name="Manufacturer Logo" descr="Manufacturer Logo"/>
        <xdr:cNvPicPr>
          <a:picLocks noChangeAspect="1"/>
        </xdr:cNvPicPr>
      </xdr:nvPicPr>
      <xdr:blipFill>
        <a:blip xmlns:r="http://schemas.openxmlformats.org/officeDocument/2006/relationships" r:embed="rId49"/>
        <a:stretch>
          <a:fillRect/>
        </a:stretch>
      </xdr:blipFill>
      <xdr:spPr>
        <a:xfrm rot="0"/>
        <a:prstGeom prst="rect">
          <a:avLst/>
        </a:prstGeom>
      </xdr:spPr>
    </xdr:pic>
    <xdr:clientData/>
  </xdr:oneCellAnchor>
  <xdr:oneCellAnchor>
    <xdr:from>
      <xdr:col>50</xdr:col>
      <xdr:colOff>704850</xdr:colOff>
      <xdr:row>2</xdr:row>
      <xdr:rowOff>1047750</xdr:rowOff>
    </xdr:from>
    <xdr:ext cx="1190625" cy="695325"/>
    <xdr:pic>
      <xdr:nvPicPr>
        <xdr:cNvPr id="50" name="Manufacturer Logo" descr="Manufacturer Logo"/>
        <xdr:cNvPicPr>
          <a:picLocks noChangeAspect="1"/>
        </xdr:cNvPicPr>
      </xdr:nvPicPr>
      <xdr:blipFill>
        <a:blip xmlns:r="http://schemas.openxmlformats.org/officeDocument/2006/relationships" r:embed="rId50"/>
        <a:stretch>
          <a:fillRect/>
        </a:stretch>
      </xdr:blipFill>
      <xdr:spPr>
        <a:xfrm rot="0"/>
        <a:prstGeom prst="rect">
          <a:avLst/>
        </a:prstGeom>
      </xdr:spPr>
    </xdr:pic>
    <xdr:clientData/>
  </xdr:oneCellAnchor>
  <xdr:oneCellAnchor>
    <xdr:from>
      <xdr:col>51</xdr:col>
      <xdr:colOff>704850</xdr:colOff>
      <xdr:row>2</xdr:row>
      <xdr:rowOff>1047750</xdr:rowOff>
    </xdr:from>
    <xdr:ext cx="1190625" cy="695325"/>
    <xdr:pic>
      <xdr:nvPicPr>
        <xdr:cNvPr id="51" name="Manufacturer Logo" descr="Manufacturer Logo"/>
        <xdr:cNvPicPr>
          <a:picLocks noChangeAspect="1"/>
        </xdr:cNvPicPr>
      </xdr:nvPicPr>
      <xdr:blipFill>
        <a:blip xmlns:r="http://schemas.openxmlformats.org/officeDocument/2006/relationships" r:embed="rId51"/>
        <a:stretch>
          <a:fillRect/>
        </a:stretch>
      </xdr:blipFill>
      <xdr:spPr>
        <a:xfrm rot="0"/>
        <a:prstGeom prst="rect">
          <a:avLst/>
        </a:prstGeom>
      </xdr:spPr>
    </xdr:pic>
    <xdr:clientData/>
  </xdr:oneCellAnchor>
  <xdr:oneCellAnchor>
    <xdr:from>
      <xdr:col>52</xdr:col>
      <xdr:colOff>704850</xdr:colOff>
      <xdr:row>2</xdr:row>
      <xdr:rowOff>1047750</xdr:rowOff>
    </xdr:from>
    <xdr:ext cx="1190625" cy="695325"/>
    <xdr:pic>
      <xdr:nvPicPr>
        <xdr:cNvPr id="52" name="Manufacturer Logo" descr="Manufacturer Logo"/>
        <xdr:cNvPicPr>
          <a:picLocks noChangeAspect="1"/>
        </xdr:cNvPicPr>
      </xdr:nvPicPr>
      <xdr:blipFill>
        <a:blip xmlns:r="http://schemas.openxmlformats.org/officeDocument/2006/relationships" r:embed="rId52"/>
        <a:stretch>
          <a:fillRect/>
        </a:stretch>
      </xdr:blipFill>
      <xdr:spPr>
        <a:xfrm rot="0"/>
        <a:prstGeom prst="rect">
          <a:avLst/>
        </a:prstGeom>
      </xdr:spPr>
    </xdr:pic>
    <xdr:clientData/>
  </xdr:oneCellAnchor>
  <xdr:oneCellAnchor>
    <xdr:from>
      <xdr:col>53</xdr:col>
      <xdr:colOff>704850</xdr:colOff>
      <xdr:row>2</xdr:row>
      <xdr:rowOff>1047750</xdr:rowOff>
    </xdr:from>
    <xdr:ext cx="1190625" cy="695325"/>
    <xdr:pic>
      <xdr:nvPicPr>
        <xdr:cNvPr id="53" name="Manufacturer Logo" descr="Manufacturer Logo"/>
        <xdr:cNvPicPr>
          <a:picLocks noChangeAspect="1"/>
        </xdr:cNvPicPr>
      </xdr:nvPicPr>
      <xdr:blipFill>
        <a:blip xmlns:r="http://schemas.openxmlformats.org/officeDocument/2006/relationships" r:embed="rId53"/>
        <a:stretch>
          <a:fillRect/>
        </a:stretch>
      </xdr:blipFill>
      <xdr:spPr>
        <a:xfrm rot="0"/>
        <a:prstGeom prst="rect">
          <a:avLst/>
        </a:prstGeom>
      </xdr:spPr>
    </xdr:pic>
    <xdr:clientData/>
  </xdr:oneCellAnchor>
  <xdr:oneCellAnchor>
    <xdr:from>
      <xdr:col>54</xdr:col>
      <xdr:colOff>704850</xdr:colOff>
      <xdr:row>2</xdr:row>
      <xdr:rowOff>1047750</xdr:rowOff>
    </xdr:from>
    <xdr:ext cx="1190625" cy="695325"/>
    <xdr:pic>
      <xdr:nvPicPr>
        <xdr:cNvPr id="54" name="Manufacturer Logo" descr="Manufacturer Logo"/>
        <xdr:cNvPicPr>
          <a:picLocks noChangeAspect="1"/>
        </xdr:cNvPicPr>
      </xdr:nvPicPr>
      <xdr:blipFill>
        <a:blip xmlns:r="http://schemas.openxmlformats.org/officeDocument/2006/relationships" r:embed="rId54"/>
        <a:stretch>
          <a:fillRect/>
        </a:stretch>
      </xdr:blipFill>
      <xdr:spPr>
        <a:xfrm rot="0"/>
        <a:prstGeom prst="rect">
          <a:avLst/>
        </a:prstGeom>
      </xdr:spPr>
    </xdr:pic>
    <xdr:clientData/>
  </xdr:oneCellAnchor>
  <xdr:oneCellAnchor>
    <xdr:from>
      <xdr:col>55</xdr:col>
      <xdr:colOff>704850</xdr:colOff>
      <xdr:row>2</xdr:row>
      <xdr:rowOff>1047750</xdr:rowOff>
    </xdr:from>
    <xdr:ext cx="1190625" cy="695325"/>
    <xdr:pic>
      <xdr:nvPicPr>
        <xdr:cNvPr id="55" name="Manufacturer Logo" descr="Manufacturer Logo"/>
        <xdr:cNvPicPr>
          <a:picLocks noChangeAspect="1"/>
        </xdr:cNvPicPr>
      </xdr:nvPicPr>
      <xdr:blipFill>
        <a:blip xmlns:r="http://schemas.openxmlformats.org/officeDocument/2006/relationships" r:embed="rId55"/>
        <a:stretch>
          <a:fillRect/>
        </a:stretch>
      </xdr:blipFill>
      <xdr:spPr>
        <a:xfrm rot="0"/>
        <a:prstGeom prst="rect">
          <a:avLst/>
        </a:prstGeom>
      </xdr:spPr>
    </xdr:pic>
    <xdr:clientData/>
  </xdr:oneCellAnchor>
  <xdr:oneCellAnchor>
    <xdr:from>
      <xdr:col>56</xdr:col>
      <xdr:colOff>704850</xdr:colOff>
      <xdr:row>2</xdr:row>
      <xdr:rowOff>1047750</xdr:rowOff>
    </xdr:from>
    <xdr:ext cx="1190625" cy="695325"/>
    <xdr:pic>
      <xdr:nvPicPr>
        <xdr:cNvPr id="56" name="Manufacturer Logo" descr="Manufacturer Logo"/>
        <xdr:cNvPicPr>
          <a:picLocks noChangeAspect="1"/>
        </xdr:cNvPicPr>
      </xdr:nvPicPr>
      <xdr:blipFill>
        <a:blip xmlns:r="http://schemas.openxmlformats.org/officeDocument/2006/relationships" r:embed="rId56"/>
        <a:stretch>
          <a:fillRect/>
        </a:stretch>
      </xdr:blipFill>
      <xdr:spPr>
        <a:xfrm rot="0"/>
        <a:prstGeom prst="rect">
          <a:avLst/>
        </a:prstGeom>
      </xdr:spPr>
    </xdr:pic>
    <xdr:clientData/>
  </xdr:oneCellAnchor>
  <xdr:oneCellAnchor>
    <xdr:from>
      <xdr:col>57</xdr:col>
      <xdr:colOff>704850</xdr:colOff>
      <xdr:row>2</xdr:row>
      <xdr:rowOff>1047750</xdr:rowOff>
    </xdr:from>
    <xdr:ext cx="1190625" cy="695325"/>
    <xdr:pic>
      <xdr:nvPicPr>
        <xdr:cNvPr id="57" name="Manufacturer Logo" descr="Manufacturer Logo"/>
        <xdr:cNvPicPr>
          <a:picLocks noChangeAspect="1"/>
        </xdr:cNvPicPr>
      </xdr:nvPicPr>
      <xdr:blipFill>
        <a:blip xmlns:r="http://schemas.openxmlformats.org/officeDocument/2006/relationships" r:embed="rId57"/>
        <a:stretch>
          <a:fillRect/>
        </a:stretch>
      </xdr:blipFill>
      <xdr:spPr>
        <a:xfrm rot="0"/>
        <a:prstGeom prst="rect">
          <a:avLst/>
        </a:prstGeom>
      </xdr:spPr>
    </xdr:pic>
    <xdr:clientData/>
  </xdr:oneCellAnchor>
  <xdr:oneCellAnchor>
    <xdr:from>
      <xdr:col>58</xdr:col>
      <xdr:colOff>704850</xdr:colOff>
      <xdr:row>2</xdr:row>
      <xdr:rowOff>1047750</xdr:rowOff>
    </xdr:from>
    <xdr:ext cx="1190625" cy="695325"/>
    <xdr:pic>
      <xdr:nvPicPr>
        <xdr:cNvPr id="58" name="Manufacturer Logo" descr="Manufacturer Logo"/>
        <xdr:cNvPicPr>
          <a:picLocks noChangeAspect="1"/>
        </xdr:cNvPicPr>
      </xdr:nvPicPr>
      <xdr:blipFill>
        <a:blip xmlns:r="http://schemas.openxmlformats.org/officeDocument/2006/relationships" r:embed="rId58"/>
        <a:stretch>
          <a:fillRect/>
        </a:stretch>
      </xdr:blipFill>
      <xdr:spPr>
        <a:xfrm rot="0"/>
        <a:prstGeom prst="rect">
          <a:avLst/>
        </a:prstGeom>
      </xdr:spPr>
    </xdr:pic>
    <xdr:clientData/>
  </xdr:oneCellAnchor>
  <xdr:oneCellAnchor>
    <xdr:from>
      <xdr:col>59</xdr:col>
      <xdr:colOff>704850</xdr:colOff>
      <xdr:row>2</xdr:row>
      <xdr:rowOff>1047750</xdr:rowOff>
    </xdr:from>
    <xdr:ext cx="1190625" cy="695325"/>
    <xdr:pic>
      <xdr:nvPicPr>
        <xdr:cNvPr id="59" name="Manufacturer Logo" descr="Manufacturer Logo"/>
        <xdr:cNvPicPr>
          <a:picLocks noChangeAspect="1"/>
        </xdr:cNvPicPr>
      </xdr:nvPicPr>
      <xdr:blipFill>
        <a:blip xmlns:r="http://schemas.openxmlformats.org/officeDocument/2006/relationships" r:embed="rId59"/>
        <a:stretch>
          <a:fillRect/>
        </a:stretch>
      </xdr:blipFill>
      <xdr:spPr>
        <a:xfrm rot="0"/>
        <a:prstGeom prst="rect">
          <a:avLst/>
        </a:prstGeom>
      </xdr:spPr>
    </xdr:pic>
    <xdr:clientData/>
  </xdr:oneCellAnchor>
  <xdr:oneCellAnchor>
    <xdr:from>
      <xdr:col>60</xdr:col>
      <xdr:colOff>704850</xdr:colOff>
      <xdr:row>2</xdr:row>
      <xdr:rowOff>1047750</xdr:rowOff>
    </xdr:from>
    <xdr:ext cx="1190625" cy="695325"/>
    <xdr:pic>
      <xdr:nvPicPr>
        <xdr:cNvPr id="60" name="Manufacturer Logo" descr="Manufacturer Logo"/>
        <xdr:cNvPicPr>
          <a:picLocks noChangeAspect="1"/>
        </xdr:cNvPicPr>
      </xdr:nvPicPr>
      <xdr:blipFill>
        <a:blip xmlns:r="http://schemas.openxmlformats.org/officeDocument/2006/relationships" r:embed="rId60"/>
        <a:stretch>
          <a:fillRect/>
        </a:stretch>
      </xdr:blipFill>
      <xdr:spPr>
        <a:xfrm rot="0"/>
        <a:prstGeom prst="rect">
          <a:avLst/>
        </a:prstGeom>
      </xdr:spPr>
    </xdr:pic>
    <xdr:clientData/>
  </xdr:oneCellAnchor>
  <xdr:oneCellAnchor>
    <xdr:from>
      <xdr:col>61</xdr:col>
      <xdr:colOff>704850</xdr:colOff>
      <xdr:row>2</xdr:row>
      <xdr:rowOff>1047750</xdr:rowOff>
    </xdr:from>
    <xdr:ext cx="1190625" cy="695325"/>
    <xdr:pic>
      <xdr:nvPicPr>
        <xdr:cNvPr id="61" name="Manufacturer Logo" descr="Manufacturer Logo"/>
        <xdr:cNvPicPr>
          <a:picLocks noChangeAspect="1"/>
        </xdr:cNvPicPr>
      </xdr:nvPicPr>
      <xdr:blipFill>
        <a:blip xmlns:r="http://schemas.openxmlformats.org/officeDocument/2006/relationships" r:embed="rId61"/>
        <a:stretch>
          <a:fillRect/>
        </a:stretch>
      </xdr:blipFill>
      <xdr:spPr>
        <a:xfrm rot="0"/>
        <a:prstGeom prst="rect">
          <a:avLst/>
        </a:prstGeom>
      </xdr:spPr>
    </xdr:pic>
    <xdr:clientData/>
  </xdr:oneCellAnchor>
  <xdr:oneCellAnchor>
    <xdr:from>
      <xdr:col>62</xdr:col>
      <xdr:colOff>704850</xdr:colOff>
      <xdr:row>2</xdr:row>
      <xdr:rowOff>1047750</xdr:rowOff>
    </xdr:from>
    <xdr:ext cx="1190625" cy="695325"/>
    <xdr:pic>
      <xdr:nvPicPr>
        <xdr:cNvPr id="62" name="Manufacturer Logo" descr="Manufacturer Logo"/>
        <xdr:cNvPicPr>
          <a:picLocks noChangeAspect="1"/>
        </xdr:cNvPicPr>
      </xdr:nvPicPr>
      <xdr:blipFill>
        <a:blip xmlns:r="http://schemas.openxmlformats.org/officeDocument/2006/relationships" r:embed="rId62"/>
        <a:stretch>
          <a:fillRect/>
        </a:stretch>
      </xdr:blipFill>
      <xdr:spPr>
        <a:xfrm rot="0"/>
        <a:prstGeom prst="rect">
          <a:avLst/>
        </a:prstGeom>
      </xdr:spPr>
    </xdr:pic>
    <xdr:clientData/>
  </xdr:oneCellAnchor>
  <xdr:oneCellAnchor>
    <xdr:from>
      <xdr:col>63</xdr:col>
      <xdr:colOff>704850</xdr:colOff>
      <xdr:row>2</xdr:row>
      <xdr:rowOff>1047750</xdr:rowOff>
    </xdr:from>
    <xdr:ext cx="1190625" cy="695325"/>
    <xdr:pic>
      <xdr:nvPicPr>
        <xdr:cNvPr id="63" name="Manufacturer Logo" descr="Manufacturer Logo"/>
        <xdr:cNvPicPr>
          <a:picLocks noChangeAspect="1"/>
        </xdr:cNvPicPr>
      </xdr:nvPicPr>
      <xdr:blipFill>
        <a:blip xmlns:r="http://schemas.openxmlformats.org/officeDocument/2006/relationships" r:embed="rId63"/>
        <a:stretch>
          <a:fillRect/>
        </a:stretch>
      </xdr:blipFill>
      <xdr:spPr>
        <a:xfrm rot="0"/>
        <a:prstGeom prst="rect">
          <a:avLst/>
        </a:prstGeom>
      </xdr:spPr>
    </xdr:pic>
    <xdr:clientData/>
  </xdr:oneCellAnchor>
  <xdr:oneCellAnchor>
    <xdr:from>
      <xdr:col>64</xdr:col>
      <xdr:colOff>704850</xdr:colOff>
      <xdr:row>2</xdr:row>
      <xdr:rowOff>1047750</xdr:rowOff>
    </xdr:from>
    <xdr:ext cx="1190625" cy="695325"/>
    <xdr:pic>
      <xdr:nvPicPr>
        <xdr:cNvPr id="64" name="Manufacturer Logo" descr="Manufacturer Logo"/>
        <xdr:cNvPicPr>
          <a:picLocks noChangeAspect="1"/>
        </xdr:cNvPicPr>
      </xdr:nvPicPr>
      <xdr:blipFill>
        <a:blip xmlns:r="http://schemas.openxmlformats.org/officeDocument/2006/relationships" r:embed="rId64"/>
        <a:stretch>
          <a:fillRect/>
        </a:stretch>
      </xdr:blipFill>
      <xdr:spPr>
        <a:xfrm rot="0"/>
        <a:prstGeom prst="rect">
          <a:avLst/>
        </a:prstGeom>
      </xdr:spPr>
    </xdr:pic>
    <xdr:clientData/>
  </xdr:oneCellAnchor>
  <xdr:oneCellAnchor>
    <xdr:from>
      <xdr:col>65</xdr:col>
      <xdr:colOff>704850</xdr:colOff>
      <xdr:row>2</xdr:row>
      <xdr:rowOff>1047750</xdr:rowOff>
    </xdr:from>
    <xdr:ext cx="1190625" cy="695325"/>
    <xdr:pic>
      <xdr:nvPicPr>
        <xdr:cNvPr id="65" name="Manufacturer Logo" descr="Manufacturer Logo"/>
        <xdr:cNvPicPr>
          <a:picLocks noChangeAspect="1"/>
        </xdr:cNvPicPr>
      </xdr:nvPicPr>
      <xdr:blipFill>
        <a:blip xmlns:r="http://schemas.openxmlformats.org/officeDocument/2006/relationships" r:embed="rId65"/>
        <a:stretch>
          <a:fillRect/>
        </a:stretch>
      </xdr:blipFill>
      <xdr:spPr>
        <a:xfrm rot="0"/>
        <a:prstGeom prst="rect">
          <a:avLst/>
        </a:prstGeom>
      </xdr:spPr>
    </xdr:pic>
    <xdr:clientData/>
  </xdr:oneCellAnchor>
  <xdr:oneCellAnchor>
    <xdr:from>
      <xdr:col>66</xdr:col>
      <xdr:colOff>704850</xdr:colOff>
      <xdr:row>2</xdr:row>
      <xdr:rowOff>1047750</xdr:rowOff>
    </xdr:from>
    <xdr:ext cx="1190625" cy="695325"/>
    <xdr:pic>
      <xdr:nvPicPr>
        <xdr:cNvPr id="66" name="Manufacturer Logo" descr="Manufacturer Logo"/>
        <xdr:cNvPicPr>
          <a:picLocks noChangeAspect="1"/>
        </xdr:cNvPicPr>
      </xdr:nvPicPr>
      <xdr:blipFill>
        <a:blip xmlns:r="http://schemas.openxmlformats.org/officeDocument/2006/relationships" r:embed="rId66"/>
        <a:stretch>
          <a:fillRect/>
        </a:stretch>
      </xdr:blipFill>
      <xdr:spPr>
        <a:xfrm rot="0"/>
        <a:prstGeom prst="rect">
          <a:avLst/>
        </a:prstGeom>
      </xdr:spPr>
    </xdr:pic>
    <xdr:clientData/>
  </xdr:oneCellAnchor>
  <xdr:oneCellAnchor>
    <xdr:from>
      <xdr:col>67</xdr:col>
      <xdr:colOff>704850</xdr:colOff>
      <xdr:row>2</xdr:row>
      <xdr:rowOff>1047750</xdr:rowOff>
    </xdr:from>
    <xdr:ext cx="1190625" cy="695325"/>
    <xdr:pic>
      <xdr:nvPicPr>
        <xdr:cNvPr id="67" name="Manufacturer Logo" descr="Manufacturer Logo"/>
        <xdr:cNvPicPr>
          <a:picLocks noChangeAspect="1"/>
        </xdr:cNvPicPr>
      </xdr:nvPicPr>
      <xdr:blipFill>
        <a:blip xmlns:r="http://schemas.openxmlformats.org/officeDocument/2006/relationships" r:embed="rId67"/>
        <a:stretch>
          <a:fillRect/>
        </a:stretch>
      </xdr:blipFill>
      <xdr:spPr>
        <a:xfrm rot="0"/>
        <a:prstGeom prst="rect">
          <a:avLst/>
        </a:prstGeom>
      </xdr:spPr>
    </xdr:pic>
    <xdr:clientData/>
  </xdr:oneCellAnchor>
  <xdr:oneCellAnchor>
    <xdr:from>
      <xdr:col>68</xdr:col>
      <xdr:colOff>704850</xdr:colOff>
      <xdr:row>2</xdr:row>
      <xdr:rowOff>1047750</xdr:rowOff>
    </xdr:from>
    <xdr:ext cx="1190625" cy="695325"/>
    <xdr:pic>
      <xdr:nvPicPr>
        <xdr:cNvPr id="68" name="Manufacturer Logo" descr="Manufacturer Logo"/>
        <xdr:cNvPicPr>
          <a:picLocks noChangeAspect="1"/>
        </xdr:cNvPicPr>
      </xdr:nvPicPr>
      <xdr:blipFill>
        <a:blip xmlns:r="http://schemas.openxmlformats.org/officeDocument/2006/relationships" r:embed="rId68"/>
        <a:stretch>
          <a:fillRect/>
        </a:stretch>
      </xdr:blipFill>
      <xdr:spPr>
        <a:xfrm rot="0"/>
        <a:prstGeom prst="rect">
          <a:avLst/>
        </a:prstGeom>
      </xdr:spPr>
    </xdr:pic>
    <xdr:clientData/>
  </xdr:oneCellAnchor>
  <xdr:oneCellAnchor>
    <xdr:from>
      <xdr:col>69</xdr:col>
      <xdr:colOff>704850</xdr:colOff>
      <xdr:row>2</xdr:row>
      <xdr:rowOff>1047750</xdr:rowOff>
    </xdr:from>
    <xdr:ext cx="1190625" cy="695325"/>
    <xdr:pic>
      <xdr:nvPicPr>
        <xdr:cNvPr id="69" name="Manufacturer Logo" descr="Manufacturer Logo"/>
        <xdr:cNvPicPr>
          <a:picLocks noChangeAspect="1"/>
        </xdr:cNvPicPr>
      </xdr:nvPicPr>
      <xdr:blipFill>
        <a:blip xmlns:r="http://schemas.openxmlformats.org/officeDocument/2006/relationships" r:embed="rId69"/>
        <a:stretch>
          <a:fillRect/>
        </a:stretch>
      </xdr:blipFill>
      <xdr:spPr>
        <a:xfrm rot="0"/>
        <a:prstGeom prst="rect">
          <a:avLst/>
        </a:prstGeom>
      </xdr:spPr>
    </xdr:pic>
    <xdr:clientData/>
  </xdr:oneCellAnchor>
  <xdr:oneCellAnchor>
    <xdr:from>
      <xdr:col>70</xdr:col>
      <xdr:colOff>704850</xdr:colOff>
      <xdr:row>2</xdr:row>
      <xdr:rowOff>1047750</xdr:rowOff>
    </xdr:from>
    <xdr:ext cx="1190625" cy="695325"/>
    <xdr:pic>
      <xdr:nvPicPr>
        <xdr:cNvPr id="70" name="Manufacturer Logo" descr="Manufacturer Logo"/>
        <xdr:cNvPicPr>
          <a:picLocks noChangeAspect="1"/>
        </xdr:cNvPicPr>
      </xdr:nvPicPr>
      <xdr:blipFill>
        <a:blip xmlns:r="http://schemas.openxmlformats.org/officeDocument/2006/relationships" r:embed="rId70"/>
        <a:stretch>
          <a:fillRect/>
        </a:stretch>
      </xdr:blipFill>
      <xdr:spPr>
        <a:xfrm rot="0"/>
        <a:prstGeom prst="rect">
          <a:avLst/>
        </a:prstGeom>
      </xdr:spPr>
    </xdr:pic>
    <xdr:clientData/>
  </xdr:oneCellAnchor>
  <xdr:oneCellAnchor>
    <xdr:from>
      <xdr:col>71</xdr:col>
      <xdr:colOff>704850</xdr:colOff>
      <xdr:row>2</xdr:row>
      <xdr:rowOff>1047750</xdr:rowOff>
    </xdr:from>
    <xdr:ext cx="1190625" cy="695325"/>
    <xdr:pic>
      <xdr:nvPicPr>
        <xdr:cNvPr id="71" name="Manufacturer Logo" descr="Manufacturer Logo"/>
        <xdr:cNvPicPr>
          <a:picLocks noChangeAspect="1"/>
        </xdr:cNvPicPr>
      </xdr:nvPicPr>
      <xdr:blipFill>
        <a:blip xmlns:r="http://schemas.openxmlformats.org/officeDocument/2006/relationships" r:embed="rId71"/>
        <a:stretch>
          <a:fillRect/>
        </a:stretch>
      </xdr:blipFill>
      <xdr:spPr>
        <a:xfrm rot="0"/>
        <a:prstGeom prst="rect">
          <a:avLst/>
        </a:prstGeom>
      </xdr:spPr>
    </xdr:pic>
    <xdr:clientData/>
  </xdr:oneCellAnchor>
  <xdr:oneCellAnchor>
    <xdr:from>
      <xdr:col>72</xdr:col>
      <xdr:colOff>704850</xdr:colOff>
      <xdr:row>2</xdr:row>
      <xdr:rowOff>1047750</xdr:rowOff>
    </xdr:from>
    <xdr:ext cx="1190625" cy="695325"/>
    <xdr:pic>
      <xdr:nvPicPr>
        <xdr:cNvPr id="72" name="Manufacturer Logo" descr="Manufacturer Logo"/>
        <xdr:cNvPicPr>
          <a:picLocks noChangeAspect="1"/>
        </xdr:cNvPicPr>
      </xdr:nvPicPr>
      <xdr:blipFill>
        <a:blip xmlns:r="http://schemas.openxmlformats.org/officeDocument/2006/relationships" r:embed="rId72"/>
        <a:stretch>
          <a:fillRect/>
        </a:stretch>
      </xdr:blipFill>
      <xdr:spPr>
        <a:xfrm rot="0"/>
        <a:prstGeom prst="rect">
          <a:avLst/>
        </a:prstGeom>
      </xdr:spPr>
    </xdr:pic>
    <xdr:clientData/>
  </xdr:oneCellAnchor>
  <xdr:oneCellAnchor>
    <xdr:from>
      <xdr:col>73</xdr:col>
      <xdr:colOff>704850</xdr:colOff>
      <xdr:row>2</xdr:row>
      <xdr:rowOff>1047750</xdr:rowOff>
    </xdr:from>
    <xdr:ext cx="1190625" cy="695325"/>
    <xdr:pic>
      <xdr:nvPicPr>
        <xdr:cNvPr id="73" name="Manufacturer Logo" descr="Manufacturer Logo"/>
        <xdr:cNvPicPr>
          <a:picLocks noChangeAspect="1"/>
        </xdr:cNvPicPr>
      </xdr:nvPicPr>
      <xdr:blipFill>
        <a:blip xmlns:r="http://schemas.openxmlformats.org/officeDocument/2006/relationships" r:embed="rId73"/>
        <a:stretch>
          <a:fillRect/>
        </a:stretch>
      </xdr:blipFill>
      <xdr:spPr>
        <a:xfrm rot="0"/>
        <a:prstGeom prst="rect">
          <a:avLst/>
        </a:prstGeom>
      </xdr:spPr>
    </xdr:pic>
    <xdr:clientData/>
  </xdr:oneCellAnchor>
  <xdr:oneCellAnchor>
    <xdr:from>
      <xdr:col>74</xdr:col>
      <xdr:colOff>704850</xdr:colOff>
      <xdr:row>2</xdr:row>
      <xdr:rowOff>1047750</xdr:rowOff>
    </xdr:from>
    <xdr:ext cx="1190625" cy="695325"/>
    <xdr:pic>
      <xdr:nvPicPr>
        <xdr:cNvPr id="74" name="Manufacturer Logo" descr="Manufacturer Logo"/>
        <xdr:cNvPicPr>
          <a:picLocks noChangeAspect="1"/>
        </xdr:cNvPicPr>
      </xdr:nvPicPr>
      <xdr:blipFill>
        <a:blip xmlns:r="http://schemas.openxmlformats.org/officeDocument/2006/relationships" r:embed="rId74"/>
        <a:stretch>
          <a:fillRect/>
        </a:stretch>
      </xdr:blipFill>
      <xdr:spPr>
        <a:xfrm rot="0"/>
        <a:prstGeom prst="rect">
          <a:avLst/>
        </a:prstGeom>
      </xdr:spPr>
    </xdr:pic>
    <xdr:clientData/>
  </xdr:oneCellAnchor>
  <xdr:oneCellAnchor>
    <xdr:from>
      <xdr:col>1</xdr:col>
      <xdr:colOff>704850</xdr:colOff>
      <xdr:row>3</xdr:row>
      <xdr:rowOff>481013</xdr:rowOff>
    </xdr:from>
    <xdr:ext cx="1200150" cy="2047875"/>
    <xdr:pic>
      <xdr:nvPicPr>
        <xdr:cNvPr id="75" name="Product Image" descr="Product Image"/>
        <xdr:cNvPicPr>
          <a:picLocks noChangeAspect="1"/>
        </xdr:cNvPicPr>
      </xdr:nvPicPr>
      <xdr:blipFill>
        <a:blip xmlns:r="http://schemas.openxmlformats.org/officeDocument/2006/relationships" r:embed="rId75"/>
        <a:stretch>
          <a:fillRect/>
        </a:stretch>
      </xdr:blipFill>
      <xdr:spPr>
        <a:xfrm rot="0"/>
        <a:prstGeom prst="rect">
          <a:avLst/>
        </a:prstGeom>
      </xdr:spPr>
    </xdr:pic>
    <xdr:clientData/>
  </xdr:oneCellAnchor>
  <xdr:oneCellAnchor>
    <xdr:from>
      <xdr:col>2</xdr:col>
      <xdr:colOff>704850</xdr:colOff>
      <xdr:row>3</xdr:row>
      <xdr:rowOff>481013</xdr:rowOff>
    </xdr:from>
    <xdr:ext cx="1200150" cy="2047875"/>
    <xdr:pic>
      <xdr:nvPicPr>
        <xdr:cNvPr id="76" name="Product Image" descr="Product Image"/>
        <xdr:cNvPicPr>
          <a:picLocks noChangeAspect="1"/>
        </xdr:cNvPicPr>
      </xdr:nvPicPr>
      <xdr:blipFill>
        <a:blip xmlns:r="http://schemas.openxmlformats.org/officeDocument/2006/relationships" r:embed="rId76"/>
        <a:stretch>
          <a:fillRect/>
        </a:stretch>
      </xdr:blipFill>
      <xdr:spPr>
        <a:xfrm rot="0"/>
        <a:prstGeom prst="rect">
          <a:avLst/>
        </a:prstGeom>
      </xdr:spPr>
    </xdr:pic>
    <xdr:clientData/>
  </xdr:oneCellAnchor>
  <xdr:oneCellAnchor>
    <xdr:from>
      <xdr:col>3</xdr:col>
      <xdr:colOff>704850</xdr:colOff>
      <xdr:row>3</xdr:row>
      <xdr:rowOff>481013</xdr:rowOff>
    </xdr:from>
    <xdr:ext cx="1200150" cy="2047875"/>
    <xdr:pic>
      <xdr:nvPicPr>
        <xdr:cNvPr id="77" name="Product Image" descr="Product Image"/>
        <xdr:cNvPicPr>
          <a:picLocks noChangeAspect="1"/>
        </xdr:cNvPicPr>
      </xdr:nvPicPr>
      <xdr:blipFill>
        <a:blip xmlns:r="http://schemas.openxmlformats.org/officeDocument/2006/relationships" r:embed="rId77"/>
        <a:stretch>
          <a:fillRect/>
        </a:stretch>
      </xdr:blipFill>
      <xdr:spPr>
        <a:xfrm rot="0"/>
        <a:prstGeom prst="rect">
          <a:avLst/>
        </a:prstGeom>
      </xdr:spPr>
    </xdr:pic>
    <xdr:clientData/>
  </xdr:oneCellAnchor>
  <xdr:oneCellAnchor>
    <xdr:from>
      <xdr:col>4</xdr:col>
      <xdr:colOff>704850</xdr:colOff>
      <xdr:row>3</xdr:row>
      <xdr:rowOff>481013</xdr:rowOff>
    </xdr:from>
    <xdr:ext cx="1200150" cy="2047875"/>
    <xdr:pic>
      <xdr:nvPicPr>
        <xdr:cNvPr id="78" name="Product Image" descr="Product Image"/>
        <xdr:cNvPicPr>
          <a:picLocks noChangeAspect="1"/>
        </xdr:cNvPicPr>
      </xdr:nvPicPr>
      <xdr:blipFill>
        <a:blip xmlns:r="http://schemas.openxmlformats.org/officeDocument/2006/relationships" r:embed="rId78"/>
        <a:stretch>
          <a:fillRect/>
        </a:stretch>
      </xdr:blipFill>
      <xdr:spPr>
        <a:xfrm rot="0"/>
        <a:prstGeom prst="rect">
          <a:avLst/>
        </a:prstGeom>
      </xdr:spPr>
    </xdr:pic>
    <xdr:clientData/>
  </xdr:oneCellAnchor>
  <xdr:oneCellAnchor>
    <xdr:from>
      <xdr:col>5</xdr:col>
      <xdr:colOff>704850</xdr:colOff>
      <xdr:row>3</xdr:row>
      <xdr:rowOff>481013</xdr:rowOff>
    </xdr:from>
    <xdr:ext cx="1200150" cy="2047875"/>
    <xdr:pic>
      <xdr:nvPicPr>
        <xdr:cNvPr id="79" name="Product Image" descr="Product Image"/>
        <xdr:cNvPicPr>
          <a:picLocks noChangeAspect="1"/>
        </xdr:cNvPicPr>
      </xdr:nvPicPr>
      <xdr:blipFill>
        <a:blip xmlns:r="http://schemas.openxmlformats.org/officeDocument/2006/relationships" r:embed="rId79"/>
        <a:stretch>
          <a:fillRect/>
        </a:stretch>
      </xdr:blipFill>
      <xdr:spPr>
        <a:xfrm rot="0"/>
        <a:prstGeom prst="rect">
          <a:avLst/>
        </a:prstGeom>
      </xdr:spPr>
    </xdr:pic>
    <xdr:clientData/>
  </xdr:oneCellAnchor>
  <xdr:oneCellAnchor>
    <xdr:from>
      <xdr:col>6</xdr:col>
      <xdr:colOff>704850</xdr:colOff>
      <xdr:row>3</xdr:row>
      <xdr:rowOff>481013</xdr:rowOff>
    </xdr:from>
    <xdr:ext cx="1200150" cy="2047875"/>
    <xdr:pic>
      <xdr:nvPicPr>
        <xdr:cNvPr id="80" name="Product Image" descr="Product Image"/>
        <xdr:cNvPicPr>
          <a:picLocks noChangeAspect="1"/>
        </xdr:cNvPicPr>
      </xdr:nvPicPr>
      <xdr:blipFill>
        <a:blip xmlns:r="http://schemas.openxmlformats.org/officeDocument/2006/relationships" r:embed="rId80"/>
        <a:stretch>
          <a:fillRect/>
        </a:stretch>
      </xdr:blipFill>
      <xdr:spPr>
        <a:xfrm rot="0"/>
        <a:prstGeom prst="rect">
          <a:avLst/>
        </a:prstGeom>
      </xdr:spPr>
    </xdr:pic>
    <xdr:clientData/>
  </xdr:oneCellAnchor>
  <xdr:oneCellAnchor>
    <xdr:from>
      <xdr:col>7</xdr:col>
      <xdr:colOff>704850</xdr:colOff>
      <xdr:row>3</xdr:row>
      <xdr:rowOff>481013</xdr:rowOff>
    </xdr:from>
    <xdr:ext cx="1200150" cy="2047875"/>
    <xdr:pic>
      <xdr:nvPicPr>
        <xdr:cNvPr id="81" name="Product Image" descr="Product Image"/>
        <xdr:cNvPicPr>
          <a:picLocks noChangeAspect="1"/>
        </xdr:cNvPicPr>
      </xdr:nvPicPr>
      <xdr:blipFill>
        <a:blip xmlns:r="http://schemas.openxmlformats.org/officeDocument/2006/relationships" r:embed="rId81"/>
        <a:stretch>
          <a:fillRect/>
        </a:stretch>
      </xdr:blipFill>
      <xdr:spPr>
        <a:xfrm rot="0"/>
        <a:prstGeom prst="rect">
          <a:avLst/>
        </a:prstGeom>
      </xdr:spPr>
    </xdr:pic>
    <xdr:clientData/>
  </xdr:oneCellAnchor>
  <xdr:oneCellAnchor>
    <xdr:from>
      <xdr:col>8</xdr:col>
      <xdr:colOff>704850</xdr:colOff>
      <xdr:row>3</xdr:row>
      <xdr:rowOff>481013</xdr:rowOff>
    </xdr:from>
    <xdr:ext cx="1200150" cy="2047875"/>
    <xdr:pic>
      <xdr:nvPicPr>
        <xdr:cNvPr id="82" name="Product Image" descr="Product Image"/>
        <xdr:cNvPicPr>
          <a:picLocks noChangeAspect="1"/>
        </xdr:cNvPicPr>
      </xdr:nvPicPr>
      <xdr:blipFill>
        <a:blip xmlns:r="http://schemas.openxmlformats.org/officeDocument/2006/relationships" r:embed="rId82"/>
        <a:stretch>
          <a:fillRect/>
        </a:stretch>
      </xdr:blipFill>
      <xdr:spPr>
        <a:xfrm rot="0"/>
        <a:prstGeom prst="rect">
          <a:avLst/>
        </a:prstGeom>
      </xdr:spPr>
    </xdr:pic>
    <xdr:clientData/>
  </xdr:oneCellAnchor>
  <xdr:oneCellAnchor>
    <xdr:from>
      <xdr:col>9</xdr:col>
      <xdr:colOff>704850</xdr:colOff>
      <xdr:row>3</xdr:row>
      <xdr:rowOff>481013</xdr:rowOff>
    </xdr:from>
    <xdr:ext cx="1200150" cy="2047875"/>
    <xdr:pic>
      <xdr:nvPicPr>
        <xdr:cNvPr id="83" name="Product Image" descr="Product Image"/>
        <xdr:cNvPicPr>
          <a:picLocks noChangeAspect="1"/>
        </xdr:cNvPicPr>
      </xdr:nvPicPr>
      <xdr:blipFill>
        <a:blip xmlns:r="http://schemas.openxmlformats.org/officeDocument/2006/relationships" r:embed="rId83"/>
        <a:stretch>
          <a:fillRect/>
        </a:stretch>
      </xdr:blipFill>
      <xdr:spPr>
        <a:xfrm rot="0"/>
        <a:prstGeom prst="rect">
          <a:avLst/>
        </a:prstGeom>
      </xdr:spPr>
    </xdr:pic>
    <xdr:clientData/>
  </xdr:oneCellAnchor>
  <xdr:oneCellAnchor>
    <xdr:from>
      <xdr:col>10</xdr:col>
      <xdr:colOff>704850</xdr:colOff>
      <xdr:row>3</xdr:row>
      <xdr:rowOff>481013</xdr:rowOff>
    </xdr:from>
    <xdr:ext cx="1200150" cy="2047875"/>
    <xdr:pic>
      <xdr:nvPicPr>
        <xdr:cNvPr id="84" name="Product Image" descr="Product Image"/>
        <xdr:cNvPicPr>
          <a:picLocks noChangeAspect="1"/>
        </xdr:cNvPicPr>
      </xdr:nvPicPr>
      <xdr:blipFill>
        <a:blip xmlns:r="http://schemas.openxmlformats.org/officeDocument/2006/relationships" r:embed="rId84"/>
        <a:stretch>
          <a:fillRect/>
        </a:stretch>
      </xdr:blipFill>
      <xdr:spPr>
        <a:xfrm rot="0"/>
        <a:prstGeom prst="rect">
          <a:avLst/>
        </a:prstGeom>
      </xdr:spPr>
    </xdr:pic>
    <xdr:clientData/>
  </xdr:oneCellAnchor>
  <xdr:oneCellAnchor>
    <xdr:from>
      <xdr:col>11</xdr:col>
      <xdr:colOff>704850</xdr:colOff>
      <xdr:row>3</xdr:row>
      <xdr:rowOff>481013</xdr:rowOff>
    </xdr:from>
    <xdr:ext cx="1200150" cy="2047875"/>
    <xdr:pic>
      <xdr:nvPicPr>
        <xdr:cNvPr id="85" name="Product Image" descr="Product Image"/>
        <xdr:cNvPicPr>
          <a:picLocks noChangeAspect="1"/>
        </xdr:cNvPicPr>
      </xdr:nvPicPr>
      <xdr:blipFill>
        <a:blip xmlns:r="http://schemas.openxmlformats.org/officeDocument/2006/relationships" r:embed="rId85"/>
        <a:stretch>
          <a:fillRect/>
        </a:stretch>
      </xdr:blipFill>
      <xdr:spPr>
        <a:xfrm rot="0"/>
        <a:prstGeom prst="rect">
          <a:avLst/>
        </a:prstGeom>
      </xdr:spPr>
    </xdr:pic>
    <xdr:clientData/>
  </xdr:oneCellAnchor>
  <xdr:oneCellAnchor>
    <xdr:from>
      <xdr:col>12</xdr:col>
      <xdr:colOff>704850</xdr:colOff>
      <xdr:row>3</xdr:row>
      <xdr:rowOff>481013</xdr:rowOff>
    </xdr:from>
    <xdr:ext cx="1200150" cy="2047875"/>
    <xdr:pic>
      <xdr:nvPicPr>
        <xdr:cNvPr id="86" name="Product Image" descr="Product Image"/>
        <xdr:cNvPicPr>
          <a:picLocks noChangeAspect="1"/>
        </xdr:cNvPicPr>
      </xdr:nvPicPr>
      <xdr:blipFill>
        <a:blip xmlns:r="http://schemas.openxmlformats.org/officeDocument/2006/relationships" r:embed="rId86"/>
        <a:stretch>
          <a:fillRect/>
        </a:stretch>
      </xdr:blipFill>
      <xdr:spPr>
        <a:xfrm rot="0"/>
        <a:prstGeom prst="rect">
          <a:avLst/>
        </a:prstGeom>
      </xdr:spPr>
    </xdr:pic>
    <xdr:clientData/>
  </xdr:oneCellAnchor>
  <xdr:oneCellAnchor>
    <xdr:from>
      <xdr:col>13</xdr:col>
      <xdr:colOff>704850</xdr:colOff>
      <xdr:row>3</xdr:row>
      <xdr:rowOff>481013</xdr:rowOff>
    </xdr:from>
    <xdr:ext cx="1200150" cy="2047875"/>
    <xdr:pic>
      <xdr:nvPicPr>
        <xdr:cNvPr id="87" name="Product Image" descr="Product Image"/>
        <xdr:cNvPicPr>
          <a:picLocks noChangeAspect="1"/>
        </xdr:cNvPicPr>
      </xdr:nvPicPr>
      <xdr:blipFill>
        <a:blip xmlns:r="http://schemas.openxmlformats.org/officeDocument/2006/relationships" r:embed="rId87"/>
        <a:stretch>
          <a:fillRect/>
        </a:stretch>
      </xdr:blipFill>
      <xdr:spPr>
        <a:xfrm rot="0"/>
        <a:prstGeom prst="rect">
          <a:avLst/>
        </a:prstGeom>
      </xdr:spPr>
    </xdr:pic>
    <xdr:clientData/>
  </xdr:oneCellAnchor>
  <xdr:oneCellAnchor>
    <xdr:from>
      <xdr:col>14</xdr:col>
      <xdr:colOff>704850</xdr:colOff>
      <xdr:row>3</xdr:row>
      <xdr:rowOff>481013</xdr:rowOff>
    </xdr:from>
    <xdr:ext cx="1200150" cy="2047875"/>
    <xdr:pic>
      <xdr:nvPicPr>
        <xdr:cNvPr id="88" name="Product Image" descr="Product Image"/>
        <xdr:cNvPicPr>
          <a:picLocks noChangeAspect="1"/>
        </xdr:cNvPicPr>
      </xdr:nvPicPr>
      <xdr:blipFill>
        <a:blip xmlns:r="http://schemas.openxmlformats.org/officeDocument/2006/relationships" r:embed="rId88"/>
        <a:stretch>
          <a:fillRect/>
        </a:stretch>
      </xdr:blipFill>
      <xdr:spPr>
        <a:xfrm rot="0"/>
        <a:prstGeom prst="rect">
          <a:avLst/>
        </a:prstGeom>
      </xdr:spPr>
    </xdr:pic>
    <xdr:clientData/>
  </xdr:oneCellAnchor>
  <xdr:oneCellAnchor>
    <xdr:from>
      <xdr:col>15</xdr:col>
      <xdr:colOff>704850</xdr:colOff>
      <xdr:row>3</xdr:row>
      <xdr:rowOff>481013</xdr:rowOff>
    </xdr:from>
    <xdr:ext cx="1200150" cy="2047875"/>
    <xdr:pic>
      <xdr:nvPicPr>
        <xdr:cNvPr id="89" name="Product Image" descr="Product Image"/>
        <xdr:cNvPicPr>
          <a:picLocks noChangeAspect="1"/>
        </xdr:cNvPicPr>
      </xdr:nvPicPr>
      <xdr:blipFill>
        <a:blip xmlns:r="http://schemas.openxmlformats.org/officeDocument/2006/relationships" r:embed="rId89"/>
        <a:stretch>
          <a:fillRect/>
        </a:stretch>
      </xdr:blipFill>
      <xdr:spPr>
        <a:xfrm rot="0"/>
        <a:prstGeom prst="rect">
          <a:avLst/>
        </a:prstGeom>
      </xdr:spPr>
    </xdr:pic>
    <xdr:clientData/>
  </xdr:oneCellAnchor>
  <xdr:oneCellAnchor>
    <xdr:from>
      <xdr:col>16</xdr:col>
      <xdr:colOff>704850</xdr:colOff>
      <xdr:row>3</xdr:row>
      <xdr:rowOff>481013</xdr:rowOff>
    </xdr:from>
    <xdr:ext cx="1200150" cy="2047875"/>
    <xdr:pic>
      <xdr:nvPicPr>
        <xdr:cNvPr id="90" name="Product Image" descr="Product Image"/>
        <xdr:cNvPicPr>
          <a:picLocks noChangeAspect="1"/>
        </xdr:cNvPicPr>
      </xdr:nvPicPr>
      <xdr:blipFill>
        <a:blip xmlns:r="http://schemas.openxmlformats.org/officeDocument/2006/relationships" r:embed="rId90"/>
        <a:stretch>
          <a:fillRect/>
        </a:stretch>
      </xdr:blipFill>
      <xdr:spPr>
        <a:xfrm rot="0"/>
        <a:prstGeom prst="rect">
          <a:avLst/>
        </a:prstGeom>
      </xdr:spPr>
    </xdr:pic>
    <xdr:clientData/>
  </xdr:oneCellAnchor>
  <xdr:oneCellAnchor>
    <xdr:from>
      <xdr:col>17</xdr:col>
      <xdr:colOff>704850</xdr:colOff>
      <xdr:row>3</xdr:row>
      <xdr:rowOff>481013</xdr:rowOff>
    </xdr:from>
    <xdr:ext cx="1200150" cy="2047875"/>
    <xdr:pic>
      <xdr:nvPicPr>
        <xdr:cNvPr id="91" name="Product Image" descr="Product Image"/>
        <xdr:cNvPicPr>
          <a:picLocks noChangeAspect="1"/>
        </xdr:cNvPicPr>
      </xdr:nvPicPr>
      <xdr:blipFill>
        <a:blip xmlns:r="http://schemas.openxmlformats.org/officeDocument/2006/relationships" r:embed="rId91"/>
        <a:stretch>
          <a:fillRect/>
        </a:stretch>
      </xdr:blipFill>
      <xdr:spPr>
        <a:xfrm rot="0"/>
        <a:prstGeom prst="rect">
          <a:avLst/>
        </a:prstGeom>
      </xdr:spPr>
    </xdr:pic>
    <xdr:clientData/>
  </xdr:oneCellAnchor>
  <xdr:oneCellAnchor>
    <xdr:from>
      <xdr:col>18</xdr:col>
      <xdr:colOff>704850</xdr:colOff>
      <xdr:row>3</xdr:row>
      <xdr:rowOff>481013</xdr:rowOff>
    </xdr:from>
    <xdr:ext cx="1200150" cy="2047875"/>
    <xdr:pic>
      <xdr:nvPicPr>
        <xdr:cNvPr id="92" name="Product Image" descr="Product Image"/>
        <xdr:cNvPicPr>
          <a:picLocks noChangeAspect="1"/>
        </xdr:cNvPicPr>
      </xdr:nvPicPr>
      <xdr:blipFill>
        <a:blip xmlns:r="http://schemas.openxmlformats.org/officeDocument/2006/relationships" r:embed="rId92"/>
        <a:stretch>
          <a:fillRect/>
        </a:stretch>
      </xdr:blipFill>
      <xdr:spPr>
        <a:xfrm rot="0"/>
        <a:prstGeom prst="rect">
          <a:avLst/>
        </a:prstGeom>
      </xdr:spPr>
    </xdr:pic>
    <xdr:clientData/>
  </xdr:oneCellAnchor>
  <xdr:oneCellAnchor>
    <xdr:from>
      <xdr:col>19</xdr:col>
      <xdr:colOff>704850</xdr:colOff>
      <xdr:row>3</xdr:row>
      <xdr:rowOff>481013</xdr:rowOff>
    </xdr:from>
    <xdr:ext cx="1200150" cy="2047875"/>
    <xdr:pic>
      <xdr:nvPicPr>
        <xdr:cNvPr id="93" name="Product Image" descr="Product Image"/>
        <xdr:cNvPicPr>
          <a:picLocks noChangeAspect="1"/>
        </xdr:cNvPicPr>
      </xdr:nvPicPr>
      <xdr:blipFill>
        <a:blip xmlns:r="http://schemas.openxmlformats.org/officeDocument/2006/relationships" r:embed="rId93"/>
        <a:stretch>
          <a:fillRect/>
        </a:stretch>
      </xdr:blipFill>
      <xdr:spPr>
        <a:xfrm rot="0"/>
        <a:prstGeom prst="rect">
          <a:avLst/>
        </a:prstGeom>
      </xdr:spPr>
    </xdr:pic>
    <xdr:clientData/>
  </xdr:oneCellAnchor>
  <xdr:oneCellAnchor>
    <xdr:from>
      <xdr:col>20</xdr:col>
      <xdr:colOff>704850</xdr:colOff>
      <xdr:row>3</xdr:row>
      <xdr:rowOff>481013</xdr:rowOff>
    </xdr:from>
    <xdr:ext cx="1200150" cy="2047875"/>
    <xdr:pic>
      <xdr:nvPicPr>
        <xdr:cNvPr id="94" name="Product Image" descr="Product Image"/>
        <xdr:cNvPicPr>
          <a:picLocks noChangeAspect="1"/>
        </xdr:cNvPicPr>
      </xdr:nvPicPr>
      <xdr:blipFill>
        <a:blip xmlns:r="http://schemas.openxmlformats.org/officeDocument/2006/relationships" r:embed="rId94"/>
        <a:stretch>
          <a:fillRect/>
        </a:stretch>
      </xdr:blipFill>
      <xdr:spPr>
        <a:xfrm rot="0"/>
        <a:prstGeom prst="rect">
          <a:avLst/>
        </a:prstGeom>
      </xdr:spPr>
    </xdr:pic>
    <xdr:clientData/>
  </xdr:oneCellAnchor>
  <xdr:oneCellAnchor>
    <xdr:from>
      <xdr:col>22</xdr:col>
      <xdr:colOff>704850</xdr:colOff>
      <xdr:row>3</xdr:row>
      <xdr:rowOff>481013</xdr:rowOff>
    </xdr:from>
    <xdr:ext cx="1200150" cy="2047875"/>
    <xdr:pic>
      <xdr:nvPicPr>
        <xdr:cNvPr id="95" name="Product Image" descr="Product Image"/>
        <xdr:cNvPicPr>
          <a:picLocks noChangeAspect="1"/>
        </xdr:cNvPicPr>
      </xdr:nvPicPr>
      <xdr:blipFill>
        <a:blip xmlns:r="http://schemas.openxmlformats.org/officeDocument/2006/relationships" r:embed="rId95"/>
        <a:stretch>
          <a:fillRect/>
        </a:stretch>
      </xdr:blipFill>
      <xdr:spPr>
        <a:xfrm rot="0"/>
        <a:prstGeom prst="rect">
          <a:avLst/>
        </a:prstGeom>
      </xdr:spPr>
    </xdr:pic>
    <xdr:clientData/>
  </xdr:oneCellAnchor>
  <xdr:oneCellAnchor>
    <xdr:from>
      <xdr:col>23</xdr:col>
      <xdr:colOff>704850</xdr:colOff>
      <xdr:row>3</xdr:row>
      <xdr:rowOff>481013</xdr:rowOff>
    </xdr:from>
    <xdr:ext cx="1200150" cy="2047875"/>
    <xdr:pic>
      <xdr:nvPicPr>
        <xdr:cNvPr id="96" name="Product Image" descr="Product Image"/>
        <xdr:cNvPicPr>
          <a:picLocks noChangeAspect="1"/>
        </xdr:cNvPicPr>
      </xdr:nvPicPr>
      <xdr:blipFill>
        <a:blip xmlns:r="http://schemas.openxmlformats.org/officeDocument/2006/relationships" r:embed="rId96"/>
        <a:stretch>
          <a:fillRect/>
        </a:stretch>
      </xdr:blipFill>
      <xdr:spPr>
        <a:xfrm rot="0"/>
        <a:prstGeom prst="rect">
          <a:avLst/>
        </a:prstGeom>
      </xdr:spPr>
    </xdr:pic>
    <xdr:clientData/>
  </xdr:oneCellAnchor>
  <xdr:oneCellAnchor>
    <xdr:from>
      <xdr:col>24</xdr:col>
      <xdr:colOff>704850</xdr:colOff>
      <xdr:row>3</xdr:row>
      <xdr:rowOff>481013</xdr:rowOff>
    </xdr:from>
    <xdr:ext cx="1200150" cy="2047875"/>
    <xdr:pic>
      <xdr:nvPicPr>
        <xdr:cNvPr id="97" name="Product Image" descr="Product Image"/>
        <xdr:cNvPicPr>
          <a:picLocks noChangeAspect="1"/>
        </xdr:cNvPicPr>
      </xdr:nvPicPr>
      <xdr:blipFill>
        <a:blip xmlns:r="http://schemas.openxmlformats.org/officeDocument/2006/relationships" r:embed="rId97"/>
        <a:stretch>
          <a:fillRect/>
        </a:stretch>
      </xdr:blipFill>
      <xdr:spPr>
        <a:xfrm rot="0"/>
        <a:prstGeom prst="rect">
          <a:avLst/>
        </a:prstGeom>
      </xdr:spPr>
    </xdr:pic>
    <xdr:clientData/>
  </xdr:oneCellAnchor>
  <xdr:oneCellAnchor>
    <xdr:from>
      <xdr:col>25</xdr:col>
      <xdr:colOff>704850</xdr:colOff>
      <xdr:row>3</xdr:row>
      <xdr:rowOff>481013</xdr:rowOff>
    </xdr:from>
    <xdr:ext cx="1200150" cy="2047875"/>
    <xdr:pic>
      <xdr:nvPicPr>
        <xdr:cNvPr id="98" name="Product Image" descr="Product Image"/>
        <xdr:cNvPicPr>
          <a:picLocks noChangeAspect="1"/>
        </xdr:cNvPicPr>
      </xdr:nvPicPr>
      <xdr:blipFill>
        <a:blip xmlns:r="http://schemas.openxmlformats.org/officeDocument/2006/relationships" r:embed="rId98"/>
        <a:stretch>
          <a:fillRect/>
        </a:stretch>
      </xdr:blipFill>
      <xdr:spPr>
        <a:xfrm rot="0"/>
        <a:prstGeom prst="rect">
          <a:avLst/>
        </a:prstGeom>
      </xdr:spPr>
    </xdr:pic>
    <xdr:clientData/>
  </xdr:oneCellAnchor>
  <xdr:oneCellAnchor>
    <xdr:from>
      <xdr:col>26</xdr:col>
      <xdr:colOff>704850</xdr:colOff>
      <xdr:row>3</xdr:row>
      <xdr:rowOff>481013</xdr:rowOff>
    </xdr:from>
    <xdr:ext cx="1200150" cy="2047875"/>
    <xdr:pic>
      <xdr:nvPicPr>
        <xdr:cNvPr id="99" name="Product Image" descr="Product Image"/>
        <xdr:cNvPicPr>
          <a:picLocks noChangeAspect="1"/>
        </xdr:cNvPicPr>
      </xdr:nvPicPr>
      <xdr:blipFill>
        <a:blip xmlns:r="http://schemas.openxmlformats.org/officeDocument/2006/relationships" r:embed="rId99"/>
        <a:stretch>
          <a:fillRect/>
        </a:stretch>
      </xdr:blipFill>
      <xdr:spPr>
        <a:xfrm rot="0"/>
        <a:prstGeom prst="rect">
          <a:avLst/>
        </a:prstGeom>
      </xdr:spPr>
    </xdr:pic>
    <xdr:clientData/>
  </xdr:oneCellAnchor>
  <xdr:oneCellAnchor>
    <xdr:from>
      <xdr:col>27</xdr:col>
      <xdr:colOff>704850</xdr:colOff>
      <xdr:row>3</xdr:row>
      <xdr:rowOff>481013</xdr:rowOff>
    </xdr:from>
    <xdr:ext cx="1200150" cy="2047875"/>
    <xdr:pic>
      <xdr:nvPicPr>
        <xdr:cNvPr id="100" name="Product Image" descr="Product Image"/>
        <xdr:cNvPicPr>
          <a:picLocks noChangeAspect="1"/>
        </xdr:cNvPicPr>
      </xdr:nvPicPr>
      <xdr:blipFill>
        <a:blip xmlns:r="http://schemas.openxmlformats.org/officeDocument/2006/relationships" r:embed="rId100"/>
        <a:stretch>
          <a:fillRect/>
        </a:stretch>
      </xdr:blipFill>
      <xdr:spPr>
        <a:xfrm rot="0"/>
        <a:prstGeom prst="rect">
          <a:avLst/>
        </a:prstGeom>
      </xdr:spPr>
    </xdr:pic>
    <xdr:clientData/>
  </xdr:oneCellAnchor>
  <xdr:oneCellAnchor>
    <xdr:from>
      <xdr:col>28</xdr:col>
      <xdr:colOff>704850</xdr:colOff>
      <xdr:row>3</xdr:row>
      <xdr:rowOff>481013</xdr:rowOff>
    </xdr:from>
    <xdr:ext cx="1200150" cy="2047875"/>
    <xdr:pic>
      <xdr:nvPicPr>
        <xdr:cNvPr id="101" name="Product Image" descr="Product Image"/>
        <xdr:cNvPicPr>
          <a:picLocks noChangeAspect="1"/>
        </xdr:cNvPicPr>
      </xdr:nvPicPr>
      <xdr:blipFill>
        <a:blip xmlns:r="http://schemas.openxmlformats.org/officeDocument/2006/relationships" r:embed="rId101"/>
        <a:stretch>
          <a:fillRect/>
        </a:stretch>
      </xdr:blipFill>
      <xdr:spPr>
        <a:xfrm rot="0"/>
        <a:prstGeom prst="rect">
          <a:avLst/>
        </a:prstGeom>
      </xdr:spPr>
    </xdr:pic>
    <xdr:clientData/>
  </xdr:oneCellAnchor>
  <xdr:oneCellAnchor>
    <xdr:from>
      <xdr:col>29</xdr:col>
      <xdr:colOff>704850</xdr:colOff>
      <xdr:row>3</xdr:row>
      <xdr:rowOff>481013</xdr:rowOff>
    </xdr:from>
    <xdr:ext cx="1114425" cy="2047875"/>
    <xdr:pic>
      <xdr:nvPicPr>
        <xdr:cNvPr id="102" name="Product Image" descr="Product Image"/>
        <xdr:cNvPicPr>
          <a:picLocks noChangeAspect="1"/>
        </xdr:cNvPicPr>
      </xdr:nvPicPr>
      <xdr:blipFill>
        <a:blip xmlns:r="http://schemas.openxmlformats.org/officeDocument/2006/relationships" r:embed="rId102"/>
        <a:stretch>
          <a:fillRect/>
        </a:stretch>
      </xdr:blipFill>
      <xdr:spPr>
        <a:xfrm rot="0"/>
        <a:prstGeom prst="rect">
          <a:avLst/>
        </a:prstGeom>
      </xdr:spPr>
    </xdr:pic>
    <xdr:clientData/>
  </xdr:oneCellAnchor>
  <xdr:oneCellAnchor>
    <xdr:from>
      <xdr:col>30</xdr:col>
      <xdr:colOff>704850</xdr:colOff>
      <xdr:row>3</xdr:row>
      <xdr:rowOff>481013</xdr:rowOff>
    </xdr:from>
    <xdr:ext cx="1200150" cy="2047875"/>
    <xdr:pic>
      <xdr:nvPicPr>
        <xdr:cNvPr id="103" name="Product Image" descr="Product Image"/>
        <xdr:cNvPicPr>
          <a:picLocks noChangeAspect="1"/>
        </xdr:cNvPicPr>
      </xdr:nvPicPr>
      <xdr:blipFill>
        <a:blip xmlns:r="http://schemas.openxmlformats.org/officeDocument/2006/relationships" r:embed="rId103"/>
        <a:stretch>
          <a:fillRect/>
        </a:stretch>
      </xdr:blipFill>
      <xdr:spPr>
        <a:xfrm rot="0"/>
        <a:prstGeom prst="rect">
          <a:avLst/>
        </a:prstGeom>
      </xdr:spPr>
    </xdr:pic>
    <xdr:clientData/>
  </xdr:oneCellAnchor>
  <xdr:oneCellAnchor>
    <xdr:from>
      <xdr:col>31</xdr:col>
      <xdr:colOff>704850</xdr:colOff>
      <xdr:row>3</xdr:row>
      <xdr:rowOff>481013</xdr:rowOff>
    </xdr:from>
    <xdr:ext cx="1200150" cy="2047875"/>
    <xdr:pic>
      <xdr:nvPicPr>
        <xdr:cNvPr id="104" name="Product Image" descr="Product Image"/>
        <xdr:cNvPicPr>
          <a:picLocks noChangeAspect="1"/>
        </xdr:cNvPicPr>
      </xdr:nvPicPr>
      <xdr:blipFill>
        <a:blip xmlns:r="http://schemas.openxmlformats.org/officeDocument/2006/relationships" r:embed="rId104"/>
        <a:stretch>
          <a:fillRect/>
        </a:stretch>
      </xdr:blipFill>
      <xdr:spPr>
        <a:xfrm rot="0"/>
        <a:prstGeom prst="rect">
          <a:avLst/>
        </a:prstGeom>
      </xdr:spPr>
    </xdr:pic>
    <xdr:clientData/>
  </xdr:oneCellAnchor>
  <xdr:oneCellAnchor>
    <xdr:from>
      <xdr:col>32</xdr:col>
      <xdr:colOff>704850</xdr:colOff>
      <xdr:row>3</xdr:row>
      <xdr:rowOff>481013</xdr:rowOff>
    </xdr:from>
    <xdr:ext cx="1200150" cy="2047875"/>
    <xdr:pic>
      <xdr:nvPicPr>
        <xdr:cNvPr id="105" name="Product Image" descr="Product Image"/>
        <xdr:cNvPicPr>
          <a:picLocks noChangeAspect="1"/>
        </xdr:cNvPicPr>
      </xdr:nvPicPr>
      <xdr:blipFill>
        <a:blip xmlns:r="http://schemas.openxmlformats.org/officeDocument/2006/relationships" r:embed="rId105"/>
        <a:stretch>
          <a:fillRect/>
        </a:stretch>
      </xdr:blipFill>
      <xdr:spPr>
        <a:xfrm rot="0"/>
        <a:prstGeom prst="rect">
          <a:avLst/>
        </a:prstGeom>
      </xdr:spPr>
    </xdr:pic>
    <xdr:clientData/>
  </xdr:oneCellAnchor>
  <xdr:oneCellAnchor>
    <xdr:from>
      <xdr:col>33</xdr:col>
      <xdr:colOff>704850</xdr:colOff>
      <xdr:row>3</xdr:row>
      <xdr:rowOff>481013</xdr:rowOff>
    </xdr:from>
    <xdr:ext cx="1200150" cy="2047875"/>
    <xdr:pic>
      <xdr:nvPicPr>
        <xdr:cNvPr id="106" name="Product Image" descr="Product Image"/>
        <xdr:cNvPicPr>
          <a:picLocks noChangeAspect="1"/>
        </xdr:cNvPicPr>
      </xdr:nvPicPr>
      <xdr:blipFill>
        <a:blip xmlns:r="http://schemas.openxmlformats.org/officeDocument/2006/relationships" r:embed="rId106"/>
        <a:stretch>
          <a:fillRect/>
        </a:stretch>
      </xdr:blipFill>
      <xdr:spPr>
        <a:xfrm rot="0"/>
        <a:prstGeom prst="rect">
          <a:avLst/>
        </a:prstGeom>
      </xdr:spPr>
    </xdr:pic>
    <xdr:clientData/>
  </xdr:oneCellAnchor>
  <xdr:oneCellAnchor>
    <xdr:from>
      <xdr:col>34</xdr:col>
      <xdr:colOff>704850</xdr:colOff>
      <xdr:row>3</xdr:row>
      <xdr:rowOff>481013</xdr:rowOff>
    </xdr:from>
    <xdr:ext cx="1200150" cy="2047875"/>
    <xdr:pic>
      <xdr:nvPicPr>
        <xdr:cNvPr id="107" name="Product Image" descr="Product Image"/>
        <xdr:cNvPicPr>
          <a:picLocks noChangeAspect="1"/>
        </xdr:cNvPicPr>
      </xdr:nvPicPr>
      <xdr:blipFill>
        <a:blip xmlns:r="http://schemas.openxmlformats.org/officeDocument/2006/relationships" r:embed="rId107"/>
        <a:stretch>
          <a:fillRect/>
        </a:stretch>
      </xdr:blipFill>
      <xdr:spPr>
        <a:xfrm rot="0"/>
        <a:prstGeom prst="rect">
          <a:avLst/>
        </a:prstGeom>
      </xdr:spPr>
    </xdr:pic>
    <xdr:clientData/>
  </xdr:oneCellAnchor>
  <xdr:oneCellAnchor>
    <xdr:from>
      <xdr:col>35</xdr:col>
      <xdr:colOff>704850</xdr:colOff>
      <xdr:row>3</xdr:row>
      <xdr:rowOff>481013</xdr:rowOff>
    </xdr:from>
    <xdr:ext cx="1200150" cy="2047875"/>
    <xdr:pic>
      <xdr:nvPicPr>
        <xdr:cNvPr id="108" name="Product Image" descr="Product Image"/>
        <xdr:cNvPicPr>
          <a:picLocks noChangeAspect="1"/>
        </xdr:cNvPicPr>
      </xdr:nvPicPr>
      <xdr:blipFill>
        <a:blip xmlns:r="http://schemas.openxmlformats.org/officeDocument/2006/relationships" r:embed="rId108"/>
        <a:stretch>
          <a:fillRect/>
        </a:stretch>
      </xdr:blipFill>
      <xdr:spPr>
        <a:xfrm rot="0"/>
        <a:prstGeom prst="rect">
          <a:avLst/>
        </a:prstGeom>
      </xdr:spPr>
    </xdr:pic>
    <xdr:clientData/>
  </xdr:oneCellAnchor>
  <xdr:oneCellAnchor>
    <xdr:from>
      <xdr:col>36</xdr:col>
      <xdr:colOff>704850</xdr:colOff>
      <xdr:row>3</xdr:row>
      <xdr:rowOff>481013</xdr:rowOff>
    </xdr:from>
    <xdr:ext cx="1200150" cy="2047875"/>
    <xdr:pic>
      <xdr:nvPicPr>
        <xdr:cNvPr id="109" name="Product Image" descr="Product Image"/>
        <xdr:cNvPicPr>
          <a:picLocks noChangeAspect="1"/>
        </xdr:cNvPicPr>
      </xdr:nvPicPr>
      <xdr:blipFill>
        <a:blip xmlns:r="http://schemas.openxmlformats.org/officeDocument/2006/relationships" r:embed="rId109"/>
        <a:stretch>
          <a:fillRect/>
        </a:stretch>
      </xdr:blipFill>
      <xdr:spPr>
        <a:xfrm rot="0"/>
        <a:prstGeom prst="rect">
          <a:avLst/>
        </a:prstGeom>
      </xdr:spPr>
    </xdr:pic>
    <xdr:clientData/>
  </xdr:oneCellAnchor>
  <xdr:oneCellAnchor>
    <xdr:from>
      <xdr:col>37</xdr:col>
      <xdr:colOff>704850</xdr:colOff>
      <xdr:row>3</xdr:row>
      <xdr:rowOff>481013</xdr:rowOff>
    </xdr:from>
    <xdr:ext cx="1200150" cy="2047875"/>
    <xdr:pic>
      <xdr:nvPicPr>
        <xdr:cNvPr id="110" name="Product Image" descr="Product Image"/>
        <xdr:cNvPicPr>
          <a:picLocks noChangeAspect="1"/>
        </xdr:cNvPicPr>
      </xdr:nvPicPr>
      <xdr:blipFill>
        <a:blip xmlns:r="http://schemas.openxmlformats.org/officeDocument/2006/relationships" r:embed="rId110"/>
        <a:stretch>
          <a:fillRect/>
        </a:stretch>
      </xdr:blipFill>
      <xdr:spPr>
        <a:xfrm rot="0"/>
        <a:prstGeom prst="rect">
          <a:avLst/>
        </a:prstGeom>
      </xdr:spPr>
    </xdr:pic>
    <xdr:clientData/>
  </xdr:oneCellAnchor>
  <xdr:oneCellAnchor>
    <xdr:from>
      <xdr:col>38</xdr:col>
      <xdr:colOff>704850</xdr:colOff>
      <xdr:row>3</xdr:row>
      <xdr:rowOff>481013</xdr:rowOff>
    </xdr:from>
    <xdr:ext cx="1200150" cy="2047875"/>
    <xdr:pic>
      <xdr:nvPicPr>
        <xdr:cNvPr id="111" name="Product Image" descr="Product Image"/>
        <xdr:cNvPicPr>
          <a:picLocks noChangeAspect="1"/>
        </xdr:cNvPicPr>
      </xdr:nvPicPr>
      <xdr:blipFill>
        <a:blip xmlns:r="http://schemas.openxmlformats.org/officeDocument/2006/relationships" r:embed="rId111"/>
        <a:stretch>
          <a:fillRect/>
        </a:stretch>
      </xdr:blipFill>
      <xdr:spPr>
        <a:xfrm rot="0"/>
        <a:prstGeom prst="rect">
          <a:avLst/>
        </a:prstGeom>
      </xdr:spPr>
    </xdr:pic>
    <xdr:clientData/>
  </xdr:oneCellAnchor>
  <xdr:oneCellAnchor>
    <xdr:from>
      <xdr:col>39</xdr:col>
      <xdr:colOff>704850</xdr:colOff>
      <xdr:row>3</xdr:row>
      <xdr:rowOff>481013</xdr:rowOff>
    </xdr:from>
    <xdr:ext cx="1200150" cy="2047875"/>
    <xdr:pic>
      <xdr:nvPicPr>
        <xdr:cNvPr id="112" name="Product Image" descr="Product Image"/>
        <xdr:cNvPicPr>
          <a:picLocks noChangeAspect="1"/>
        </xdr:cNvPicPr>
      </xdr:nvPicPr>
      <xdr:blipFill>
        <a:blip xmlns:r="http://schemas.openxmlformats.org/officeDocument/2006/relationships" r:embed="rId112"/>
        <a:stretch>
          <a:fillRect/>
        </a:stretch>
      </xdr:blipFill>
      <xdr:spPr>
        <a:xfrm rot="0"/>
        <a:prstGeom prst="rect">
          <a:avLst/>
        </a:prstGeom>
      </xdr:spPr>
    </xdr:pic>
    <xdr:clientData/>
  </xdr:oneCellAnchor>
  <xdr:oneCellAnchor>
    <xdr:from>
      <xdr:col>40</xdr:col>
      <xdr:colOff>704850</xdr:colOff>
      <xdr:row>3</xdr:row>
      <xdr:rowOff>481013</xdr:rowOff>
    </xdr:from>
    <xdr:ext cx="1200150" cy="2047875"/>
    <xdr:pic>
      <xdr:nvPicPr>
        <xdr:cNvPr id="113" name="Product Image" descr="Product Image"/>
        <xdr:cNvPicPr>
          <a:picLocks noChangeAspect="1"/>
        </xdr:cNvPicPr>
      </xdr:nvPicPr>
      <xdr:blipFill>
        <a:blip xmlns:r="http://schemas.openxmlformats.org/officeDocument/2006/relationships" r:embed="rId113"/>
        <a:stretch>
          <a:fillRect/>
        </a:stretch>
      </xdr:blipFill>
      <xdr:spPr>
        <a:xfrm rot="0"/>
        <a:prstGeom prst="rect">
          <a:avLst/>
        </a:prstGeom>
      </xdr:spPr>
    </xdr:pic>
    <xdr:clientData/>
  </xdr:oneCellAnchor>
  <xdr:oneCellAnchor>
    <xdr:from>
      <xdr:col>41</xdr:col>
      <xdr:colOff>704850</xdr:colOff>
      <xdr:row>3</xdr:row>
      <xdr:rowOff>481013</xdr:rowOff>
    </xdr:from>
    <xdr:ext cx="1200150" cy="2047875"/>
    <xdr:pic>
      <xdr:nvPicPr>
        <xdr:cNvPr id="114" name="Product Image" descr="Product Image"/>
        <xdr:cNvPicPr>
          <a:picLocks noChangeAspect="1"/>
        </xdr:cNvPicPr>
      </xdr:nvPicPr>
      <xdr:blipFill>
        <a:blip xmlns:r="http://schemas.openxmlformats.org/officeDocument/2006/relationships" r:embed="rId114"/>
        <a:stretch>
          <a:fillRect/>
        </a:stretch>
      </xdr:blipFill>
      <xdr:spPr>
        <a:xfrm rot="0"/>
        <a:prstGeom prst="rect">
          <a:avLst/>
        </a:prstGeom>
      </xdr:spPr>
    </xdr:pic>
    <xdr:clientData/>
  </xdr:oneCellAnchor>
  <xdr:oneCellAnchor>
    <xdr:from>
      <xdr:col>42</xdr:col>
      <xdr:colOff>704850</xdr:colOff>
      <xdr:row>3</xdr:row>
      <xdr:rowOff>481013</xdr:rowOff>
    </xdr:from>
    <xdr:ext cx="1200150" cy="2047875"/>
    <xdr:pic>
      <xdr:nvPicPr>
        <xdr:cNvPr id="115" name="Product Image" descr="Product Image"/>
        <xdr:cNvPicPr>
          <a:picLocks noChangeAspect="1"/>
        </xdr:cNvPicPr>
      </xdr:nvPicPr>
      <xdr:blipFill>
        <a:blip xmlns:r="http://schemas.openxmlformats.org/officeDocument/2006/relationships" r:embed="rId115"/>
        <a:stretch>
          <a:fillRect/>
        </a:stretch>
      </xdr:blipFill>
      <xdr:spPr>
        <a:xfrm rot="0"/>
        <a:prstGeom prst="rect">
          <a:avLst/>
        </a:prstGeom>
      </xdr:spPr>
    </xdr:pic>
    <xdr:clientData/>
  </xdr:oneCellAnchor>
  <xdr:oneCellAnchor>
    <xdr:from>
      <xdr:col>43</xdr:col>
      <xdr:colOff>704850</xdr:colOff>
      <xdr:row>3</xdr:row>
      <xdr:rowOff>481013</xdr:rowOff>
    </xdr:from>
    <xdr:ext cx="1200150" cy="2047875"/>
    <xdr:pic>
      <xdr:nvPicPr>
        <xdr:cNvPr id="116" name="Product Image" descr="Product Image"/>
        <xdr:cNvPicPr>
          <a:picLocks noChangeAspect="1"/>
        </xdr:cNvPicPr>
      </xdr:nvPicPr>
      <xdr:blipFill>
        <a:blip xmlns:r="http://schemas.openxmlformats.org/officeDocument/2006/relationships" r:embed="rId116"/>
        <a:stretch>
          <a:fillRect/>
        </a:stretch>
      </xdr:blipFill>
      <xdr:spPr>
        <a:xfrm rot="0"/>
        <a:prstGeom prst="rect">
          <a:avLst/>
        </a:prstGeom>
      </xdr:spPr>
    </xdr:pic>
    <xdr:clientData/>
  </xdr:oneCellAnchor>
  <xdr:oneCellAnchor>
    <xdr:from>
      <xdr:col>44</xdr:col>
      <xdr:colOff>704850</xdr:colOff>
      <xdr:row>3</xdr:row>
      <xdr:rowOff>481013</xdr:rowOff>
    </xdr:from>
    <xdr:ext cx="1200150" cy="2047875"/>
    <xdr:pic>
      <xdr:nvPicPr>
        <xdr:cNvPr id="117" name="Product Image" descr="Product Image"/>
        <xdr:cNvPicPr>
          <a:picLocks noChangeAspect="1"/>
        </xdr:cNvPicPr>
      </xdr:nvPicPr>
      <xdr:blipFill>
        <a:blip xmlns:r="http://schemas.openxmlformats.org/officeDocument/2006/relationships" r:embed="rId117"/>
        <a:stretch>
          <a:fillRect/>
        </a:stretch>
      </xdr:blipFill>
      <xdr:spPr>
        <a:xfrm rot="0"/>
        <a:prstGeom prst="rect">
          <a:avLst/>
        </a:prstGeom>
      </xdr:spPr>
    </xdr:pic>
    <xdr:clientData/>
  </xdr:oneCellAnchor>
  <xdr:oneCellAnchor>
    <xdr:from>
      <xdr:col>45</xdr:col>
      <xdr:colOff>704850</xdr:colOff>
      <xdr:row>3</xdr:row>
      <xdr:rowOff>481013</xdr:rowOff>
    </xdr:from>
    <xdr:ext cx="1200150" cy="2047875"/>
    <xdr:pic>
      <xdr:nvPicPr>
        <xdr:cNvPr id="118" name="Product Image" descr="Product Image"/>
        <xdr:cNvPicPr>
          <a:picLocks noChangeAspect="1"/>
        </xdr:cNvPicPr>
      </xdr:nvPicPr>
      <xdr:blipFill>
        <a:blip xmlns:r="http://schemas.openxmlformats.org/officeDocument/2006/relationships" r:embed="rId118"/>
        <a:stretch>
          <a:fillRect/>
        </a:stretch>
      </xdr:blipFill>
      <xdr:spPr>
        <a:xfrm rot="0"/>
        <a:prstGeom prst="rect">
          <a:avLst/>
        </a:prstGeom>
      </xdr:spPr>
    </xdr:pic>
    <xdr:clientData/>
  </xdr:oneCellAnchor>
  <xdr:oneCellAnchor>
    <xdr:from>
      <xdr:col>46</xdr:col>
      <xdr:colOff>704850</xdr:colOff>
      <xdr:row>3</xdr:row>
      <xdr:rowOff>481013</xdr:rowOff>
    </xdr:from>
    <xdr:ext cx="1200150" cy="2047875"/>
    <xdr:pic>
      <xdr:nvPicPr>
        <xdr:cNvPr id="119" name="Product Image" descr="Product Image"/>
        <xdr:cNvPicPr>
          <a:picLocks noChangeAspect="1"/>
        </xdr:cNvPicPr>
      </xdr:nvPicPr>
      <xdr:blipFill>
        <a:blip xmlns:r="http://schemas.openxmlformats.org/officeDocument/2006/relationships" r:embed="rId119"/>
        <a:stretch>
          <a:fillRect/>
        </a:stretch>
      </xdr:blipFill>
      <xdr:spPr>
        <a:xfrm rot="0"/>
        <a:prstGeom prst="rect">
          <a:avLst/>
        </a:prstGeom>
      </xdr:spPr>
    </xdr:pic>
    <xdr:clientData/>
  </xdr:oneCellAnchor>
  <xdr:oneCellAnchor>
    <xdr:from>
      <xdr:col>47</xdr:col>
      <xdr:colOff>704850</xdr:colOff>
      <xdr:row>3</xdr:row>
      <xdr:rowOff>481013</xdr:rowOff>
    </xdr:from>
    <xdr:ext cx="1200150" cy="2047875"/>
    <xdr:pic>
      <xdr:nvPicPr>
        <xdr:cNvPr id="120" name="Product Image" descr="Product Image"/>
        <xdr:cNvPicPr>
          <a:picLocks noChangeAspect="1"/>
        </xdr:cNvPicPr>
      </xdr:nvPicPr>
      <xdr:blipFill>
        <a:blip xmlns:r="http://schemas.openxmlformats.org/officeDocument/2006/relationships" r:embed="rId120"/>
        <a:stretch>
          <a:fillRect/>
        </a:stretch>
      </xdr:blipFill>
      <xdr:spPr>
        <a:xfrm rot="0"/>
        <a:prstGeom prst="rect">
          <a:avLst/>
        </a:prstGeom>
      </xdr:spPr>
    </xdr:pic>
    <xdr:clientData/>
  </xdr:oneCellAnchor>
  <xdr:oneCellAnchor>
    <xdr:from>
      <xdr:col>48</xdr:col>
      <xdr:colOff>704850</xdr:colOff>
      <xdr:row>3</xdr:row>
      <xdr:rowOff>481013</xdr:rowOff>
    </xdr:from>
    <xdr:ext cx="1200150" cy="2047875"/>
    <xdr:pic>
      <xdr:nvPicPr>
        <xdr:cNvPr id="121" name="Product Image" descr="Product Image"/>
        <xdr:cNvPicPr>
          <a:picLocks noChangeAspect="1"/>
        </xdr:cNvPicPr>
      </xdr:nvPicPr>
      <xdr:blipFill>
        <a:blip xmlns:r="http://schemas.openxmlformats.org/officeDocument/2006/relationships" r:embed="rId121"/>
        <a:stretch>
          <a:fillRect/>
        </a:stretch>
      </xdr:blipFill>
      <xdr:spPr>
        <a:xfrm rot="0"/>
        <a:prstGeom prst="rect">
          <a:avLst/>
        </a:prstGeom>
      </xdr:spPr>
    </xdr:pic>
    <xdr:clientData/>
  </xdr:oneCellAnchor>
  <xdr:oneCellAnchor>
    <xdr:from>
      <xdr:col>49</xdr:col>
      <xdr:colOff>704850</xdr:colOff>
      <xdr:row>3</xdr:row>
      <xdr:rowOff>481013</xdr:rowOff>
    </xdr:from>
    <xdr:ext cx="1200150" cy="2047875"/>
    <xdr:pic>
      <xdr:nvPicPr>
        <xdr:cNvPr id="122" name="Product Image" descr="Product Image"/>
        <xdr:cNvPicPr>
          <a:picLocks noChangeAspect="1"/>
        </xdr:cNvPicPr>
      </xdr:nvPicPr>
      <xdr:blipFill>
        <a:blip xmlns:r="http://schemas.openxmlformats.org/officeDocument/2006/relationships" r:embed="rId122"/>
        <a:stretch>
          <a:fillRect/>
        </a:stretch>
      </xdr:blipFill>
      <xdr:spPr>
        <a:xfrm rot="0"/>
        <a:prstGeom prst="rect">
          <a:avLst/>
        </a:prstGeom>
      </xdr:spPr>
    </xdr:pic>
    <xdr:clientData/>
  </xdr:oneCellAnchor>
  <xdr:oneCellAnchor>
    <xdr:from>
      <xdr:col>50</xdr:col>
      <xdr:colOff>704850</xdr:colOff>
      <xdr:row>3</xdr:row>
      <xdr:rowOff>481013</xdr:rowOff>
    </xdr:from>
    <xdr:ext cx="1200150" cy="2047875"/>
    <xdr:pic>
      <xdr:nvPicPr>
        <xdr:cNvPr id="123" name="Product Image" descr="Product Image"/>
        <xdr:cNvPicPr>
          <a:picLocks noChangeAspect="1"/>
        </xdr:cNvPicPr>
      </xdr:nvPicPr>
      <xdr:blipFill>
        <a:blip xmlns:r="http://schemas.openxmlformats.org/officeDocument/2006/relationships" r:embed="rId123"/>
        <a:stretch>
          <a:fillRect/>
        </a:stretch>
      </xdr:blipFill>
      <xdr:spPr>
        <a:xfrm rot="0"/>
        <a:prstGeom prst="rect">
          <a:avLst/>
        </a:prstGeom>
      </xdr:spPr>
    </xdr:pic>
    <xdr:clientData/>
  </xdr:oneCellAnchor>
  <xdr:oneCellAnchor>
    <xdr:from>
      <xdr:col>51</xdr:col>
      <xdr:colOff>704850</xdr:colOff>
      <xdr:row>3</xdr:row>
      <xdr:rowOff>481013</xdr:rowOff>
    </xdr:from>
    <xdr:ext cx="1200150" cy="2047875"/>
    <xdr:pic>
      <xdr:nvPicPr>
        <xdr:cNvPr id="124" name="Product Image" descr="Product Image"/>
        <xdr:cNvPicPr>
          <a:picLocks noChangeAspect="1"/>
        </xdr:cNvPicPr>
      </xdr:nvPicPr>
      <xdr:blipFill>
        <a:blip xmlns:r="http://schemas.openxmlformats.org/officeDocument/2006/relationships" r:embed="rId124"/>
        <a:stretch>
          <a:fillRect/>
        </a:stretch>
      </xdr:blipFill>
      <xdr:spPr>
        <a:xfrm rot="0"/>
        <a:prstGeom prst="rect">
          <a:avLst/>
        </a:prstGeom>
      </xdr:spPr>
    </xdr:pic>
    <xdr:clientData/>
  </xdr:oneCellAnchor>
  <xdr:oneCellAnchor>
    <xdr:from>
      <xdr:col>52</xdr:col>
      <xdr:colOff>704850</xdr:colOff>
      <xdr:row>3</xdr:row>
      <xdr:rowOff>481013</xdr:rowOff>
    </xdr:from>
    <xdr:ext cx="1200150" cy="2047875"/>
    <xdr:pic>
      <xdr:nvPicPr>
        <xdr:cNvPr id="125" name="Product Image" descr="Product Image"/>
        <xdr:cNvPicPr>
          <a:picLocks noChangeAspect="1"/>
        </xdr:cNvPicPr>
      </xdr:nvPicPr>
      <xdr:blipFill>
        <a:blip xmlns:r="http://schemas.openxmlformats.org/officeDocument/2006/relationships" r:embed="rId125"/>
        <a:stretch>
          <a:fillRect/>
        </a:stretch>
      </xdr:blipFill>
      <xdr:spPr>
        <a:xfrm rot="0"/>
        <a:prstGeom prst="rect">
          <a:avLst/>
        </a:prstGeom>
      </xdr:spPr>
    </xdr:pic>
    <xdr:clientData/>
  </xdr:oneCellAnchor>
  <xdr:oneCellAnchor>
    <xdr:from>
      <xdr:col>53</xdr:col>
      <xdr:colOff>704850</xdr:colOff>
      <xdr:row>3</xdr:row>
      <xdr:rowOff>481013</xdr:rowOff>
    </xdr:from>
    <xdr:ext cx="1200150" cy="2047875"/>
    <xdr:pic>
      <xdr:nvPicPr>
        <xdr:cNvPr id="126" name="Product Image" descr="Product Image"/>
        <xdr:cNvPicPr>
          <a:picLocks noChangeAspect="1"/>
        </xdr:cNvPicPr>
      </xdr:nvPicPr>
      <xdr:blipFill>
        <a:blip xmlns:r="http://schemas.openxmlformats.org/officeDocument/2006/relationships" r:embed="rId126"/>
        <a:stretch>
          <a:fillRect/>
        </a:stretch>
      </xdr:blipFill>
      <xdr:spPr>
        <a:xfrm rot="0"/>
        <a:prstGeom prst="rect">
          <a:avLst/>
        </a:prstGeom>
      </xdr:spPr>
    </xdr:pic>
    <xdr:clientData/>
  </xdr:oneCellAnchor>
  <xdr:oneCellAnchor>
    <xdr:from>
      <xdr:col>54</xdr:col>
      <xdr:colOff>704850</xdr:colOff>
      <xdr:row>3</xdr:row>
      <xdr:rowOff>481013</xdr:rowOff>
    </xdr:from>
    <xdr:ext cx="1200150" cy="2047875"/>
    <xdr:pic>
      <xdr:nvPicPr>
        <xdr:cNvPr id="127" name="Product Image" descr="Product Image"/>
        <xdr:cNvPicPr>
          <a:picLocks noChangeAspect="1"/>
        </xdr:cNvPicPr>
      </xdr:nvPicPr>
      <xdr:blipFill>
        <a:blip xmlns:r="http://schemas.openxmlformats.org/officeDocument/2006/relationships" r:embed="rId127"/>
        <a:stretch>
          <a:fillRect/>
        </a:stretch>
      </xdr:blipFill>
      <xdr:spPr>
        <a:xfrm rot="0"/>
        <a:prstGeom prst="rect">
          <a:avLst/>
        </a:prstGeom>
      </xdr:spPr>
    </xdr:pic>
    <xdr:clientData/>
  </xdr:oneCellAnchor>
  <xdr:oneCellAnchor>
    <xdr:from>
      <xdr:col>55</xdr:col>
      <xdr:colOff>704850</xdr:colOff>
      <xdr:row>3</xdr:row>
      <xdr:rowOff>481013</xdr:rowOff>
    </xdr:from>
    <xdr:ext cx="1200150" cy="2047875"/>
    <xdr:pic>
      <xdr:nvPicPr>
        <xdr:cNvPr id="128" name="Product Image" descr="Product Image"/>
        <xdr:cNvPicPr>
          <a:picLocks noChangeAspect="1"/>
        </xdr:cNvPicPr>
      </xdr:nvPicPr>
      <xdr:blipFill>
        <a:blip xmlns:r="http://schemas.openxmlformats.org/officeDocument/2006/relationships" r:embed="rId128"/>
        <a:stretch>
          <a:fillRect/>
        </a:stretch>
      </xdr:blipFill>
      <xdr:spPr>
        <a:xfrm rot="0"/>
        <a:prstGeom prst="rect">
          <a:avLst/>
        </a:prstGeom>
      </xdr:spPr>
    </xdr:pic>
    <xdr:clientData/>
  </xdr:oneCellAnchor>
  <xdr:oneCellAnchor>
    <xdr:from>
      <xdr:col>56</xdr:col>
      <xdr:colOff>704850</xdr:colOff>
      <xdr:row>3</xdr:row>
      <xdr:rowOff>481013</xdr:rowOff>
    </xdr:from>
    <xdr:ext cx="1200150" cy="2047875"/>
    <xdr:pic>
      <xdr:nvPicPr>
        <xdr:cNvPr id="129" name="Product Image" descr="Product Image"/>
        <xdr:cNvPicPr>
          <a:picLocks noChangeAspect="1"/>
        </xdr:cNvPicPr>
      </xdr:nvPicPr>
      <xdr:blipFill>
        <a:blip xmlns:r="http://schemas.openxmlformats.org/officeDocument/2006/relationships" r:embed="rId129"/>
        <a:stretch>
          <a:fillRect/>
        </a:stretch>
      </xdr:blipFill>
      <xdr:spPr>
        <a:xfrm rot="0"/>
        <a:prstGeom prst="rect">
          <a:avLst/>
        </a:prstGeom>
      </xdr:spPr>
    </xdr:pic>
    <xdr:clientData/>
  </xdr:oneCellAnchor>
  <xdr:oneCellAnchor>
    <xdr:from>
      <xdr:col>57</xdr:col>
      <xdr:colOff>704850</xdr:colOff>
      <xdr:row>3</xdr:row>
      <xdr:rowOff>481013</xdr:rowOff>
    </xdr:from>
    <xdr:ext cx="1200150" cy="2047875"/>
    <xdr:pic>
      <xdr:nvPicPr>
        <xdr:cNvPr id="130" name="Product Image" descr="Product Image"/>
        <xdr:cNvPicPr>
          <a:picLocks noChangeAspect="1"/>
        </xdr:cNvPicPr>
      </xdr:nvPicPr>
      <xdr:blipFill>
        <a:blip xmlns:r="http://schemas.openxmlformats.org/officeDocument/2006/relationships" r:embed="rId130"/>
        <a:stretch>
          <a:fillRect/>
        </a:stretch>
      </xdr:blipFill>
      <xdr:spPr>
        <a:xfrm rot="0"/>
        <a:prstGeom prst="rect">
          <a:avLst/>
        </a:prstGeom>
      </xdr:spPr>
    </xdr:pic>
    <xdr:clientData/>
  </xdr:oneCellAnchor>
  <xdr:oneCellAnchor>
    <xdr:from>
      <xdr:col>58</xdr:col>
      <xdr:colOff>704850</xdr:colOff>
      <xdr:row>3</xdr:row>
      <xdr:rowOff>481013</xdr:rowOff>
    </xdr:from>
    <xdr:ext cx="1200150" cy="2047875"/>
    <xdr:pic>
      <xdr:nvPicPr>
        <xdr:cNvPr id="131" name="Product Image" descr="Product Image"/>
        <xdr:cNvPicPr>
          <a:picLocks noChangeAspect="1"/>
        </xdr:cNvPicPr>
      </xdr:nvPicPr>
      <xdr:blipFill>
        <a:blip xmlns:r="http://schemas.openxmlformats.org/officeDocument/2006/relationships" r:embed="rId131"/>
        <a:stretch>
          <a:fillRect/>
        </a:stretch>
      </xdr:blipFill>
      <xdr:spPr>
        <a:xfrm rot="0"/>
        <a:prstGeom prst="rect">
          <a:avLst/>
        </a:prstGeom>
      </xdr:spPr>
    </xdr:pic>
    <xdr:clientData/>
  </xdr:oneCellAnchor>
  <xdr:oneCellAnchor>
    <xdr:from>
      <xdr:col>59</xdr:col>
      <xdr:colOff>704850</xdr:colOff>
      <xdr:row>3</xdr:row>
      <xdr:rowOff>481013</xdr:rowOff>
    </xdr:from>
    <xdr:ext cx="1200150" cy="2047875"/>
    <xdr:pic>
      <xdr:nvPicPr>
        <xdr:cNvPr id="132" name="Product Image" descr="Product Image"/>
        <xdr:cNvPicPr>
          <a:picLocks noChangeAspect="1"/>
        </xdr:cNvPicPr>
      </xdr:nvPicPr>
      <xdr:blipFill>
        <a:blip xmlns:r="http://schemas.openxmlformats.org/officeDocument/2006/relationships" r:embed="rId132"/>
        <a:stretch>
          <a:fillRect/>
        </a:stretch>
      </xdr:blipFill>
      <xdr:spPr>
        <a:xfrm rot="0"/>
        <a:prstGeom prst="rect">
          <a:avLst/>
        </a:prstGeom>
      </xdr:spPr>
    </xdr:pic>
    <xdr:clientData/>
  </xdr:oneCellAnchor>
  <xdr:oneCellAnchor>
    <xdr:from>
      <xdr:col>60</xdr:col>
      <xdr:colOff>704850</xdr:colOff>
      <xdr:row>3</xdr:row>
      <xdr:rowOff>481013</xdr:rowOff>
    </xdr:from>
    <xdr:ext cx="1200150" cy="2047875"/>
    <xdr:pic>
      <xdr:nvPicPr>
        <xdr:cNvPr id="133" name="Product Image" descr="Product Image"/>
        <xdr:cNvPicPr>
          <a:picLocks noChangeAspect="1"/>
        </xdr:cNvPicPr>
      </xdr:nvPicPr>
      <xdr:blipFill>
        <a:blip xmlns:r="http://schemas.openxmlformats.org/officeDocument/2006/relationships" r:embed="rId133"/>
        <a:stretch>
          <a:fillRect/>
        </a:stretch>
      </xdr:blipFill>
      <xdr:spPr>
        <a:xfrm rot="0"/>
        <a:prstGeom prst="rect">
          <a:avLst/>
        </a:prstGeom>
      </xdr:spPr>
    </xdr:pic>
    <xdr:clientData/>
  </xdr:oneCellAnchor>
  <xdr:oneCellAnchor>
    <xdr:from>
      <xdr:col>61</xdr:col>
      <xdr:colOff>704850</xdr:colOff>
      <xdr:row>3</xdr:row>
      <xdr:rowOff>481013</xdr:rowOff>
    </xdr:from>
    <xdr:ext cx="1200150" cy="2047875"/>
    <xdr:pic>
      <xdr:nvPicPr>
        <xdr:cNvPr id="134" name="Product Image" descr="Product Image"/>
        <xdr:cNvPicPr>
          <a:picLocks noChangeAspect="1"/>
        </xdr:cNvPicPr>
      </xdr:nvPicPr>
      <xdr:blipFill>
        <a:blip xmlns:r="http://schemas.openxmlformats.org/officeDocument/2006/relationships" r:embed="rId134"/>
        <a:stretch>
          <a:fillRect/>
        </a:stretch>
      </xdr:blipFill>
      <xdr:spPr>
        <a:xfrm rot="0"/>
        <a:prstGeom prst="rect">
          <a:avLst/>
        </a:prstGeom>
      </xdr:spPr>
    </xdr:pic>
    <xdr:clientData/>
  </xdr:oneCellAnchor>
  <xdr:oneCellAnchor>
    <xdr:from>
      <xdr:col>62</xdr:col>
      <xdr:colOff>704850</xdr:colOff>
      <xdr:row>3</xdr:row>
      <xdr:rowOff>481013</xdr:rowOff>
    </xdr:from>
    <xdr:ext cx="1200150" cy="2047875"/>
    <xdr:pic>
      <xdr:nvPicPr>
        <xdr:cNvPr id="135" name="Product Image" descr="Product Image"/>
        <xdr:cNvPicPr>
          <a:picLocks noChangeAspect="1"/>
        </xdr:cNvPicPr>
      </xdr:nvPicPr>
      <xdr:blipFill>
        <a:blip xmlns:r="http://schemas.openxmlformats.org/officeDocument/2006/relationships" r:embed="rId135"/>
        <a:stretch>
          <a:fillRect/>
        </a:stretch>
      </xdr:blipFill>
      <xdr:spPr>
        <a:xfrm rot="0"/>
        <a:prstGeom prst="rect">
          <a:avLst/>
        </a:prstGeom>
      </xdr:spPr>
    </xdr:pic>
    <xdr:clientData/>
  </xdr:oneCellAnchor>
  <xdr:oneCellAnchor>
    <xdr:from>
      <xdr:col>63</xdr:col>
      <xdr:colOff>704850</xdr:colOff>
      <xdr:row>3</xdr:row>
      <xdr:rowOff>481013</xdr:rowOff>
    </xdr:from>
    <xdr:ext cx="1200150" cy="2047875"/>
    <xdr:pic>
      <xdr:nvPicPr>
        <xdr:cNvPr id="136" name="Product Image" descr="Product Image"/>
        <xdr:cNvPicPr>
          <a:picLocks noChangeAspect="1"/>
        </xdr:cNvPicPr>
      </xdr:nvPicPr>
      <xdr:blipFill>
        <a:blip xmlns:r="http://schemas.openxmlformats.org/officeDocument/2006/relationships" r:embed="rId136"/>
        <a:stretch>
          <a:fillRect/>
        </a:stretch>
      </xdr:blipFill>
      <xdr:spPr>
        <a:xfrm rot="0"/>
        <a:prstGeom prst="rect">
          <a:avLst/>
        </a:prstGeom>
      </xdr:spPr>
    </xdr:pic>
    <xdr:clientData/>
  </xdr:oneCellAnchor>
  <xdr:oneCellAnchor>
    <xdr:from>
      <xdr:col>64</xdr:col>
      <xdr:colOff>704850</xdr:colOff>
      <xdr:row>3</xdr:row>
      <xdr:rowOff>481013</xdr:rowOff>
    </xdr:from>
    <xdr:ext cx="1200150" cy="2047875"/>
    <xdr:pic>
      <xdr:nvPicPr>
        <xdr:cNvPr id="137" name="Product Image" descr="Product Image"/>
        <xdr:cNvPicPr>
          <a:picLocks noChangeAspect="1"/>
        </xdr:cNvPicPr>
      </xdr:nvPicPr>
      <xdr:blipFill>
        <a:blip xmlns:r="http://schemas.openxmlformats.org/officeDocument/2006/relationships" r:embed="rId137"/>
        <a:stretch>
          <a:fillRect/>
        </a:stretch>
      </xdr:blipFill>
      <xdr:spPr>
        <a:xfrm rot="0"/>
        <a:prstGeom prst="rect">
          <a:avLst/>
        </a:prstGeom>
      </xdr:spPr>
    </xdr:pic>
    <xdr:clientData/>
  </xdr:oneCellAnchor>
  <xdr:oneCellAnchor>
    <xdr:from>
      <xdr:col>65</xdr:col>
      <xdr:colOff>704850</xdr:colOff>
      <xdr:row>3</xdr:row>
      <xdr:rowOff>481013</xdr:rowOff>
    </xdr:from>
    <xdr:ext cx="1200150" cy="2047875"/>
    <xdr:pic>
      <xdr:nvPicPr>
        <xdr:cNvPr id="138" name="Product Image" descr="Product Image"/>
        <xdr:cNvPicPr>
          <a:picLocks noChangeAspect="1"/>
        </xdr:cNvPicPr>
      </xdr:nvPicPr>
      <xdr:blipFill>
        <a:blip xmlns:r="http://schemas.openxmlformats.org/officeDocument/2006/relationships" r:embed="rId138"/>
        <a:stretch>
          <a:fillRect/>
        </a:stretch>
      </xdr:blipFill>
      <xdr:spPr>
        <a:xfrm rot="0"/>
        <a:prstGeom prst="rect">
          <a:avLst/>
        </a:prstGeom>
      </xdr:spPr>
    </xdr:pic>
    <xdr:clientData/>
  </xdr:oneCellAnchor>
  <xdr:oneCellAnchor>
    <xdr:from>
      <xdr:col>66</xdr:col>
      <xdr:colOff>704850</xdr:colOff>
      <xdr:row>3</xdr:row>
      <xdr:rowOff>481013</xdr:rowOff>
    </xdr:from>
    <xdr:ext cx="1200150" cy="2047875"/>
    <xdr:pic>
      <xdr:nvPicPr>
        <xdr:cNvPr id="139" name="Product Image" descr="Product Image"/>
        <xdr:cNvPicPr>
          <a:picLocks noChangeAspect="1"/>
        </xdr:cNvPicPr>
      </xdr:nvPicPr>
      <xdr:blipFill>
        <a:blip xmlns:r="http://schemas.openxmlformats.org/officeDocument/2006/relationships" r:embed="rId139"/>
        <a:stretch>
          <a:fillRect/>
        </a:stretch>
      </xdr:blipFill>
      <xdr:spPr>
        <a:xfrm rot="0"/>
        <a:prstGeom prst="rect">
          <a:avLst/>
        </a:prstGeom>
      </xdr:spPr>
    </xdr:pic>
    <xdr:clientData/>
  </xdr:oneCellAnchor>
  <xdr:oneCellAnchor>
    <xdr:from>
      <xdr:col>67</xdr:col>
      <xdr:colOff>704850</xdr:colOff>
      <xdr:row>3</xdr:row>
      <xdr:rowOff>481013</xdr:rowOff>
    </xdr:from>
    <xdr:ext cx="1200150" cy="2047875"/>
    <xdr:pic>
      <xdr:nvPicPr>
        <xdr:cNvPr id="140" name="Product Image" descr="Product Image"/>
        <xdr:cNvPicPr>
          <a:picLocks noChangeAspect="1"/>
        </xdr:cNvPicPr>
      </xdr:nvPicPr>
      <xdr:blipFill>
        <a:blip xmlns:r="http://schemas.openxmlformats.org/officeDocument/2006/relationships" r:embed="rId140"/>
        <a:stretch>
          <a:fillRect/>
        </a:stretch>
      </xdr:blipFill>
      <xdr:spPr>
        <a:xfrm rot="0"/>
        <a:prstGeom prst="rect">
          <a:avLst/>
        </a:prstGeom>
      </xdr:spPr>
    </xdr:pic>
    <xdr:clientData/>
  </xdr:oneCellAnchor>
  <xdr:oneCellAnchor>
    <xdr:from>
      <xdr:col>68</xdr:col>
      <xdr:colOff>704850</xdr:colOff>
      <xdr:row>3</xdr:row>
      <xdr:rowOff>481013</xdr:rowOff>
    </xdr:from>
    <xdr:ext cx="1200150" cy="2047875"/>
    <xdr:pic>
      <xdr:nvPicPr>
        <xdr:cNvPr id="141" name="Product Image" descr="Product Image"/>
        <xdr:cNvPicPr>
          <a:picLocks noChangeAspect="1"/>
        </xdr:cNvPicPr>
      </xdr:nvPicPr>
      <xdr:blipFill>
        <a:blip xmlns:r="http://schemas.openxmlformats.org/officeDocument/2006/relationships" r:embed="rId141"/>
        <a:stretch>
          <a:fillRect/>
        </a:stretch>
      </xdr:blipFill>
      <xdr:spPr>
        <a:xfrm rot="0"/>
        <a:prstGeom prst="rect">
          <a:avLst/>
        </a:prstGeom>
      </xdr:spPr>
    </xdr:pic>
    <xdr:clientData/>
  </xdr:oneCellAnchor>
  <xdr:oneCellAnchor>
    <xdr:from>
      <xdr:col>69</xdr:col>
      <xdr:colOff>704850</xdr:colOff>
      <xdr:row>3</xdr:row>
      <xdr:rowOff>481013</xdr:rowOff>
    </xdr:from>
    <xdr:ext cx="1200150" cy="2047875"/>
    <xdr:pic>
      <xdr:nvPicPr>
        <xdr:cNvPr id="142" name="Product Image" descr="Product Image"/>
        <xdr:cNvPicPr>
          <a:picLocks noChangeAspect="1"/>
        </xdr:cNvPicPr>
      </xdr:nvPicPr>
      <xdr:blipFill>
        <a:blip xmlns:r="http://schemas.openxmlformats.org/officeDocument/2006/relationships" r:embed="rId142"/>
        <a:stretch>
          <a:fillRect/>
        </a:stretch>
      </xdr:blipFill>
      <xdr:spPr>
        <a:xfrm rot="0"/>
        <a:prstGeom prst="rect">
          <a:avLst/>
        </a:prstGeom>
      </xdr:spPr>
    </xdr:pic>
    <xdr:clientData/>
  </xdr:oneCellAnchor>
  <xdr:oneCellAnchor>
    <xdr:from>
      <xdr:col>70</xdr:col>
      <xdr:colOff>704850</xdr:colOff>
      <xdr:row>3</xdr:row>
      <xdr:rowOff>481013</xdr:rowOff>
    </xdr:from>
    <xdr:ext cx="1200150" cy="2047875"/>
    <xdr:pic>
      <xdr:nvPicPr>
        <xdr:cNvPr id="143" name="Product Image" descr="Product Image"/>
        <xdr:cNvPicPr>
          <a:picLocks noChangeAspect="1"/>
        </xdr:cNvPicPr>
      </xdr:nvPicPr>
      <xdr:blipFill>
        <a:blip xmlns:r="http://schemas.openxmlformats.org/officeDocument/2006/relationships" r:embed="rId143"/>
        <a:stretch>
          <a:fillRect/>
        </a:stretch>
      </xdr:blipFill>
      <xdr:spPr>
        <a:xfrm rot="0"/>
        <a:prstGeom prst="rect">
          <a:avLst/>
        </a:prstGeom>
      </xdr:spPr>
    </xdr:pic>
    <xdr:clientData/>
  </xdr:oneCellAnchor>
  <xdr:oneCellAnchor>
    <xdr:from>
      <xdr:col>71</xdr:col>
      <xdr:colOff>704850</xdr:colOff>
      <xdr:row>3</xdr:row>
      <xdr:rowOff>481013</xdr:rowOff>
    </xdr:from>
    <xdr:ext cx="1200150" cy="2047875"/>
    <xdr:pic>
      <xdr:nvPicPr>
        <xdr:cNvPr id="144" name="Product Image" descr="Product Image"/>
        <xdr:cNvPicPr>
          <a:picLocks noChangeAspect="1"/>
        </xdr:cNvPicPr>
      </xdr:nvPicPr>
      <xdr:blipFill>
        <a:blip xmlns:r="http://schemas.openxmlformats.org/officeDocument/2006/relationships" r:embed="rId144"/>
        <a:stretch>
          <a:fillRect/>
        </a:stretch>
      </xdr:blipFill>
      <xdr:spPr>
        <a:xfrm rot="0"/>
        <a:prstGeom prst="rect">
          <a:avLst/>
        </a:prstGeom>
      </xdr:spPr>
    </xdr:pic>
    <xdr:clientData/>
  </xdr:oneCellAnchor>
  <xdr:oneCellAnchor>
    <xdr:from>
      <xdr:col>72</xdr:col>
      <xdr:colOff>704850</xdr:colOff>
      <xdr:row>3</xdr:row>
      <xdr:rowOff>481013</xdr:rowOff>
    </xdr:from>
    <xdr:ext cx="1200150" cy="2047875"/>
    <xdr:pic>
      <xdr:nvPicPr>
        <xdr:cNvPr id="145" name="Product Image" descr="Product Image"/>
        <xdr:cNvPicPr>
          <a:picLocks noChangeAspect="1"/>
        </xdr:cNvPicPr>
      </xdr:nvPicPr>
      <xdr:blipFill>
        <a:blip xmlns:r="http://schemas.openxmlformats.org/officeDocument/2006/relationships" r:embed="rId145"/>
        <a:stretch>
          <a:fillRect/>
        </a:stretch>
      </xdr:blipFill>
      <xdr:spPr>
        <a:xfrm rot="0"/>
        <a:prstGeom prst="rect">
          <a:avLst/>
        </a:prstGeom>
      </xdr:spPr>
    </xdr:pic>
    <xdr:clientData/>
  </xdr:oneCellAnchor>
  <xdr:oneCellAnchor>
    <xdr:from>
      <xdr:col>73</xdr:col>
      <xdr:colOff>704850</xdr:colOff>
      <xdr:row>3</xdr:row>
      <xdr:rowOff>481013</xdr:rowOff>
    </xdr:from>
    <xdr:ext cx="1200150" cy="2047875"/>
    <xdr:pic>
      <xdr:nvPicPr>
        <xdr:cNvPr id="146" name="Product Image" descr="Product Image"/>
        <xdr:cNvPicPr>
          <a:picLocks noChangeAspect="1"/>
        </xdr:cNvPicPr>
      </xdr:nvPicPr>
      <xdr:blipFill>
        <a:blip xmlns:r="http://schemas.openxmlformats.org/officeDocument/2006/relationships" r:embed="rId146"/>
        <a:stretch>
          <a:fillRect/>
        </a:stretch>
      </xdr:blipFill>
      <xdr:spPr>
        <a:xfrm rot="0"/>
        <a:prstGeom prst="rect">
          <a:avLst/>
        </a:prstGeom>
      </xdr:spPr>
    </xdr:pic>
    <xdr:clientData/>
  </xdr:oneCellAnchor>
  <xdr:oneCellAnchor>
    <xdr:from>
      <xdr:col>74</xdr:col>
      <xdr:colOff>704850</xdr:colOff>
      <xdr:row>3</xdr:row>
      <xdr:rowOff>481013</xdr:rowOff>
    </xdr:from>
    <xdr:ext cx="1200150" cy="2047875"/>
    <xdr:pic>
      <xdr:nvPicPr>
        <xdr:cNvPr id="147" name="Product Image" descr="Product Image"/>
        <xdr:cNvPicPr>
          <a:picLocks noChangeAspect="1"/>
        </xdr:cNvPicPr>
      </xdr:nvPicPr>
      <xdr:blipFill>
        <a:blip xmlns:r="http://schemas.openxmlformats.org/officeDocument/2006/relationships" r:embed="rId147"/>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_hyperlink_1" Type="http://schemas.openxmlformats.org/officeDocument/2006/relationships/hyperlink" Target="https://www.solarquotes.com.au/" TargetMode="External"/><Relationship Id="rId_hyperlink_2" Type="http://schemas.openxmlformats.org/officeDocument/2006/relationships/hyperlink" Target="https://www.solarquotes.com.au/battery-storage/reviews/tesla-powerwall-3-review.html" TargetMode="External"/><Relationship Id="rId_hyperlink_3" Type="http://schemas.openxmlformats.org/officeDocument/2006/relationships/hyperlink" Target="https://www.solarquotes.com.au/battery-storage/reviews/tesla-powerwall-2-review.html" TargetMode="External"/><Relationship Id="rId_hyperlink_4" Type="http://schemas.openxmlformats.org/officeDocument/2006/relationships/hyperlink" Target="https://www.solarquotes.com.au/blog/huawei-luna2000-battery-review/" TargetMode="External"/><Relationship Id="rId_hyperlink_5" Type="http://schemas.openxmlformats.org/officeDocument/2006/relationships/hyperlink" Target="https://www.solarquotes.com.au/blog/huawei-luna2000-battery-review/" TargetMode="External"/><Relationship Id="rId_hyperlink_6" Type="http://schemas.openxmlformats.org/officeDocument/2006/relationships/hyperlink" Target="https://www.solarquotes.com.au/blog/huawei-luna2000-battery-review/" TargetMode="External"/><Relationship Id="rId_hyperlink_7" Type="http://schemas.openxmlformats.org/officeDocument/2006/relationships/hyperlink" Target="https://www.solarquotes.com.au/blog/jinko-solar-suntank-warranty/" TargetMode="External"/><Relationship Id="rId_hyperlink_8" Type="http://schemas.openxmlformats.org/officeDocument/2006/relationships/hyperlink" Target="https://www.solarquotes.com.au/blog/jinko-solar-suntank-warranty/" TargetMode="External"/><Relationship Id="rId_hyperlink_9" Type="http://schemas.openxmlformats.org/officeDocument/2006/relationships/hyperlink" Target="https://www.solarquotes.com.au/blog/jinko-solar-suntank-warranty/" TargetMode="External"/><Relationship Id="rId_hyperlink_10" Type="http://schemas.openxmlformats.org/officeDocument/2006/relationships/hyperlink" Target="https://www.solarquotes.com.au/blog/new-lg-chem-resu-batteries-smaller-powerful-cheaper-powerwall/" TargetMode="External"/><Relationship Id="rId_hyperlink_11" Type="http://schemas.openxmlformats.org/officeDocument/2006/relationships/hyperlink" Target="https://www.solarquotes.com.au/blog/new-lg-chem-resu-batteries-smaller-powerful-cheaper-powerwall/" TargetMode="External"/><Relationship Id="rId_hyperlink_12" Type="http://schemas.openxmlformats.org/officeDocument/2006/relationships/hyperlink" Target="https://www.solarquotes.com.au/blog/new-lg-chem-resu-batteries-smaller-powerful-cheaper-powerwall/" TargetMode="External"/><Relationship Id="rId_hyperlink_13" Type="http://schemas.openxmlformats.org/officeDocument/2006/relationships/hyperlink" Target="https://www.solarquotes.com.au/blog/sungrow-battery-home-installation/" TargetMode="External"/><Relationship Id="rId_hyperlink_14" Type="http://schemas.openxmlformats.org/officeDocument/2006/relationships/hyperlink" Target="https://www.solarquotes.com.au/blog/sungrow-battery-home-installation/" TargetMode="External"/><Relationship Id="rId_hyperlink_15" Type="http://schemas.openxmlformats.org/officeDocument/2006/relationships/hyperlink" Target="https://www.solarquotes.com.au/blog/sungrow-battery-home-installation/" TargetMode="External"/><Relationship Id="rId_hyperlink_16" Type="http://schemas.openxmlformats.org/officeDocument/2006/relationships/hyperlink" Target="https://www.solarquotes.com.au/blog/sungrow-battery-home-installation/" TargetMode="External"/><Relationship Id="rId_hyperlink_17" Type="http://schemas.openxmlformats.org/officeDocument/2006/relationships/hyperlink" Target="https://www.solarquotes.com.au/blog/zenaji-aeon-battery/" TargetMode="External"/><Relationship Id="rId_hyperlink_18" Type="http://schemas.openxmlformats.org/officeDocument/2006/relationships/hyperlink" Target="https://www.solarquotes.com.au/blog/solaredge-home-battery-review/" TargetMode="External"/><Relationship Id="rId_hyperlink_19" Type="http://schemas.openxmlformats.org/officeDocument/2006/relationships/hyperlink" Target="https://www.solarquotes.com.au/blog/sonnen-evo-battery-review/" TargetMode="External"/><Relationship Id="rId_hyperlink_20" Type="http://schemas.openxmlformats.org/officeDocument/2006/relationships/hyperlink" Target="https://www.solarquotes.com.au/blog/sonnen-battery-beat-tesla-bends-truth/" TargetMode="External"/><Relationship Id="rId_hyperlink_21" Type="http://schemas.openxmlformats.org/officeDocument/2006/relationships/hyperlink" Target="https://www.solarquotes.com.au/blog/bluetti-home-battery-mb2923/" TargetMode="External"/><Relationship Id="rId_hyperlink_22" Type="http://schemas.openxmlformats.org/officeDocument/2006/relationships/hyperlink" Target="https://www.solarquotes.com.au/blog/sigenergy-review-features/" TargetMode="External"/><Relationship Id="rId_hyperlink_23" Type="http://schemas.openxmlformats.org/officeDocument/2006/relationships/hyperlink" Target="https://www.solarquotes.com.au/blog/sigenergy-review-features/" TargetMode="External"/><Relationship Id="rId_hyperlink_24" Type="http://schemas.openxmlformats.org/officeDocument/2006/relationships/hyperlink" Target="https://www.solarquotes.com.au/blog/sigenergy-review-features/" TargetMode="External"/><Relationship Id="rId_hyperlink_25" Type="http://schemas.openxmlformats.org/officeDocument/2006/relationships/hyperlink" Target="https://www.solarquotes.com.au/blog/sigenergy-review-features/" TargetMode="External"/><Relationship Id="rId_hyperlink_26" Type="http://schemas.openxmlformats.org/officeDocument/2006/relationships/hyperlink" Target="https://www.solarquotes.com.au/blog/sigenergy-review-features/" TargetMode="External"/><Relationship Id="rId_hyperlink_27" Type="http://schemas.openxmlformats.org/officeDocument/2006/relationships/hyperlink" Target="https://www.solarquotes.com.au/blog/sigenergy-review-features/" TargetMode="External"/><Relationship Id="rId_hyperlink_28" Type="http://schemas.openxmlformats.org/officeDocument/2006/relationships/hyperlink" Target="https://www.solarquotes.com.au/blog/sigenergy-review-features/" TargetMode="External"/><Relationship Id="rId_hyperlink_29" Type="http://schemas.openxmlformats.org/officeDocument/2006/relationships/hyperlink" Target="https://www.solarquotes.com.au/glossary.html#lifepo" TargetMode="External"/><Relationship Id="rId_hyperlink_30" Type="http://schemas.openxmlformats.org/officeDocument/2006/relationships/hyperlink" Target="https://www.solarquotes.com.au/glossary.html#nmc" TargetMode="External"/><Relationship Id="rId_hyperlink_31" Type="http://schemas.openxmlformats.org/officeDocument/2006/relationships/hyperlink" Target="https://www.solarquotes.com.au/glossary.html#lifepo" TargetMode="External"/><Relationship Id="rId_hyperlink_32" Type="http://schemas.openxmlformats.org/officeDocument/2006/relationships/hyperlink" Target="https://www.solarquotes.com.au/glossary.html#lifepo" TargetMode="External"/><Relationship Id="rId_hyperlink_33" Type="http://schemas.openxmlformats.org/officeDocument/2006/relationships/hyperlink" Target="https://www.solarquotes.com.au/glossary.html#lifepo" TargetMode="External"/><Relationship Id="rId_hyperlink_34" Type="http://schemas.openxmlformats.org/officeDocument/2006/relationships/hyperlink" Target="https://www.solarquotes.com.au/glossary.html#lifepo" TargetMode="External"/><Relationship Id="rId_hyperlink_35" Type="http://schemas.openxmlformats.org/officeDocument/2006/relationships/hyperlink" Target="https://www.solarquotes.com.au/glossary.html#lifepo" TargetMode="External"/><Relationship Id="rId_hyperlink_36" Type="http://schemas.openxmlformats.org/officeDocument/2006/relationships/hyperlink" Target="https://www.solarquotes.com.au/glossary.html#lifepo" TargetMode="External"/><Relationship Id="rId_hyperlink_37" Type="http://schemas.openxmlformats.org/officeDocument/2006/relationships/hyperlink" Target="https://www.solarquotes.com.au/glossary.html#lifepo" TargetMode="External"/><Relationship Id="rId_hyperlink_38" Type="http://schemas.openxmlformats.org/officeDocument/2006/relationships/hyperlink" Target="https://www.solarquotes.com.au/glossary.html#lifepo" TargetMode="External"/><Relationship Id="rId_hyperlink_39" Type="http://schemas.openxmlformats.org/officeDocument/2006/relationships/hyperlink" Target="https://www.solarquotes.com.au/glossary.html#lifepo" TargetMode="External"/><Relationship Id="rId_hyperlink_40" Type="http://schemas.openxmlformats.org/officeDocument/2006/relationships/hyperlink" Target="https://www.solarquotes.com.au/glossary.html#lifepo" TargetMode="External"/><Relationship Id="rId_hyperlink_41" Type="http://schemas.openxmlformats.org/officeDocument/2006/relationships/hyperlink" Target="https://www.solarquotes.com.au/glossary.html#lifepo" TargetMode="External"/><Relationship Id="rId_hyperlink_42" Type="http://schemas.openxmlformats.org/officeDocument/2006/relationships/hyperlink" Target="https://www.solarquotes.com.au/glossary.html#lifepo" TargetMode="External"/><Relationship Id="rId_hyperlink_43" Type="http://schemas.openxmlformats.org/officeDocument/2006/relationships/hyperlink" Target="https://www.solarquotes.com.au/glossary.html#lifepo" TargetMode="External"/><Relationship Id="rId_hyperlink_44" Type="http://schemas.openxmlformats.org/officeDocument/2006/relationships/hyperlink" Target="https://www.solarquotes.com.au/glossary.html#lifepo" TargetMode="External"/><Relationship Id="rId_hyperlink_45" Type="http://schemas.openxmlformats.org/officeDocument/2006/relationships/hyperlink" Target="https://www.solarquotes.com.au/glossary.html#lifepo" TargetMode="External"/><Relationship Id="rId_hyperlink_46" Type="http://schemas.openxmlformats.org/officeDocument/2006/relationships/hyperlink" Target="https://www.solarquotes.com.au/glossary.html#lifepo" TargetMode="External"/><Relationship Id="rId_hyperlink_47" Type="http://schemas.openxmlformats.org/officeDocument/2006/relationships/hyperlink" Target="https://www.solarquotes.com.au/glossary.html#lifepo" TargetMode="External"/><Relationship Id="rId_hyperlink_48" Type="http://schemas.openxmlformats.org/officeDocument/2006/relationships/hyperlink" Target="https://www.solarquotes.com.au/glossary.html#lifepo" TargetMode="External"/><Relationship Id="rId_hyperlink_49" Type="http://schemas.openxmlformats.org/officeDocument/2006/relationships/hyperlink" Target="https://www.solarquotes.com.au/glossary.html#lifepo" TargetMode="External"/><Relationship Id="rId_hyperlink_50" Type="http://schemas.openxmlformats.org/officeDocument/2006/relationships/hyperlink" Target="https://www.solarquotes.com.au/glossary.html#lifepo" TargetMode="External"/><Relationship Id="rId_hyperlink_51" Type="http://schemas.openxmlformats.org/officeDocument/2006/relationships/hyperlink" Target="https://www.solarquotes.com.au/glossary.html#lifepo" TargetMode="External"/><Relationship Id="rId_hyperlink_52" Type="http://schemas.openxmlformats.org/officeDocument/2006/relationships/hyperlink" Target="https://www.solarquotes.com.au/glossary.html#lifepo" TargetMode="External"/><Relationship Id="rId_hyperlink_53" Type="http://schemas.openxmlformats.org/officeDocument/2006/relationships/hyperlink" Target="https://www.solarquotes.com.au/glossary.html#lifepo" TargetMode="External"/><Relationship Id="rId_hyperlink_54" Type="http://schemas.openxmlformats.org/officeDocument/2006/relationships/hyperlink" Target="https://www.solarquotes.com.au/glossary.html#lifepo" TargetMode="External"/><Relationship Id="rId_hyperlink_55" Type="http://schemas.openxmlformats.org/officeDocument/2006/relationships/hyperlink" Target="https://www.solarquotes.com.au/glossary.html#nmc" TargetMode="External"/><Relationship Id="rId_hyperlink_56" Type="http://schemas.openxmlformats.org/officeDocument/2006/relationships/hyperlink" Target="https://www.solarquotes.com.au/glossary.html#nmc" TargetMode="External"/><Relationship Id="rId_hyperlink_57" Type="http://schemas.openxmlformats.org/officeDocument/2006/relationships/hyperlink" Target="https://www.solarquotes.com.au/glossary.html#nmc" TargetMode="External"/><Relationship Id="rId_hyperlink_58" Type="http://schemas.openxmlformats.org/officeDocument/2006/relationships/hyperlink" Target="https://www.solarquotes.com.au/glossary.html#lifepo" TargetMode="External"/><Relationship Id="rId_hyperlink_59" Type="http://schemas.openxmlformats.org/officeDocument/2006/relationships/hyperlink" Target="https://www.solarquotes.com.au/glossary.html#lifepo" TargetMode="External"/><Relationship Id="rId_hyperlink_60" Type="http://schemas.openxmlformats.org/officeDocument/2006/relationships/hyperlink" Target="https://www.solarquotes.com.au/glossary.html#lifepo" TargetMode="External"/><Relationship Id="rId_hyperlink_61" Type="http://schemas.openxmlformats.org/officeDocument/2006/relationships/hyperlink" Target="https://www.solarquotes.com.au/glossary.html#lifepo" TargetMode="External"/><Relationship Id="rId_hyperlink_62" Type="http://schemas.openxmlformats.org/officeDocument/2006/relationships/hyperlink" Target="https://www.solarquotes.com.au/glossary.html#lifepo" TargetMode="External"/><Relationship Id="rId_hyperlink_63" Type="http://schemas.openxmlformats.org/officeDocument/2006/relationships/hyperlink" Target="https://www.solarquotes.com.au/glossary.html#lifepo" TargetMode="External"/><Relationship Id="rId_hyperlink_64" Type="http://schemas.openxmlformats.org/officeDocument/2006/relationships/hyperlink" Target="https://www.solarquotes.com.au/glossary.html#nmc" TargetMode="External"/><Relationship Id="rId_hyperlink_65" Type="http://schemas.openxmlformats.org/officeDocument/2006/relationships/hyperlink" Target="https://www.solarquotes.com.au/glossary.html#lifepo" TargetMode="External"/><Relationship Id="rId_hyperlink_66" Type="http://schemas.openxmlformats.org/officeDocument/2006/relationships/hyperlink" Target="https://www.solarquotes.com.au/glossary.html#lifepo" TargetMode="External"/><Relationship Id="rId_hyperlink_67" Type="http://schemas.openxmlformats.org/officeDocument/2006/relationships/hyperlink" Target="https://www.solarquotes.com.au/glossary.html#lifepo" TargetMode="External"/><Relationship Id="rId_hyperlink_68" Type="http://schemas.openxmlformats.org/officeDocument/2006/relationships/hyperlink" Target="https://www.solarquotes.com.au/glossary.html#lifepo" TargetMode="External"/><Relationship Id="rId_hyperlink_69" Type="http://schemas.openxmlformats.org/officeDocument/2006/relationships/hyperlink" Target="https://www.solarquotes.com.au/glossary.html#nmc" TargetMode="External"/><Relationship Id="rId_hyperlink_70" Type="http://schemas.openxmlformats.org/officeDocument/2006/relationships/hyperlink" Target="https://www.solarquotes.com.au/glossary.html#nmc" TargetMode="External"/><Relationship Id="rId_hyperlink_71" Type="http://schemas.openxmlformats.org/officeDocument/2006/relationships/hyperlink" Target="https://www.solarquotes.com.au/glossary.html#nmc" TargetMode="External"/><Relationship Id="rId_hyperlink_72" Type="http://schemas.openxmlformats.org/officeDocument/2006/relationships/hyperlink" Target="https://www.solarquotes.com.au/glossary.html#lifepo" TargetMode="External"/><Relationship Id="rId_hyperlink_73" Type="http://schemas.openxmlformats.org/officeDocument/2006/relationships/hyperlink" Target="https://www.solarquotes.com.au/glossary.html#lifepo" TargetMode="External"/><Relationship Id="rId_hyperlink_74" Type="http://schemas.openxmlformats.org/officeDocument/2006/relationships/hyperlink" Target="https://www.solarquotes.com.au/glossary.html#lifepo" TargetMode="External"/><Relationship Id="rId_hyperlink_75" Type="http://schemas.openxmlformats.org/officeDocument/2006/relationships/hyperlink" Target="https://www.solarquotes.com.au/glossary.html#lifepo" TargetMode="External"/><Relationship Id="rId_hyperlink_76" Type="http://schemas.openxmlformats.org/officeDocument/2006/relationships/hyperlink" Target="https://www.solarquotes.com.au/glossary.html#lifepo" TargetMode="External"/><Relationship Id="rId_hyperlink_77" Type="http://schemas.openxmlformats.org/officeDocument/2006/relationships/hyperlink" Target="https://www.solarquotes.com.au/glossary.html#lifepo" TargetMode="External"/><Relationship Id="rId_hyperlink_78" Type="http://schemas.openxmlformats.org/officeDocument/2006/relationships/hyperlink" Target="https://www.solarquotes.com.au/glossary.html#lifepo" TargetMode="External"/><Relationship Id="rId_hyperlink_79" Type="http://schemas.openxmlformats.org/officeDocument/2006/relationships/hyperlink" Target="https://www.solarquotes.com.au/glossary.html#nmc" TargetMode="External"/><Relationship Id="rId_hyperlink_80" Type="http://schemas.openxmlformats.org/officeDocument/2006/relationships/hyperlink" Target="https://www.solarquotes.com.au/glossary.html#nmc" TargetMode="External"/><Relationship Id="rId_hyperlink_81" Type="http://schemas.openxmlformats.org/officeDocument/2006/relationships/hyperlink" Target="https://www.solarquotes.com.au/glossary.html#lifepo" TargetMode="External"/><Relationship Id="rId_hyperlink_82" Type="http://schemas.openxmlformats.org/officeDocument/2006/relationships/hyperlink" Target="https://www.solarquotes.com.au/glossary.html#lifepo" TargetMode="External"/><Relationship Id="rId_hyperlink_83" Type="http://schemas.openxmlformats.org/officeDocument/2006/relationships/hyperlink" Target="https://www.solarquotes.com.au/glossary.html#lifepo" TargetMode="External"/><Relationship Id="rId_hyperlink_84" Type="http://schemas.openxmlformats.org/officeDocument/2006/relationships/hyperlink" Target="https://www.solarquotes.com.au/glossary.html#lifepo" TargetMode="External"/><Relationship Id="rId_hyperlink_85" Type="http://schemas.openxmlformats.org/officeDocument/2006/relationships/hyperlink" Target="https://www.solarquotes.com.au/glossary.html#lifepo" TargetMode="External"/><Relationship Id="rId_hyperlink_86" Type="http://schemas.openxmlformats.org/officeDocument/2006/relationships/hyperlink" Target="https://www.solarquotes.com.au/glossary.html#lifepo" TargetMode="External"/><Relationship Id="rId_hyperlink_87" Type="http://schemas.openxmlformats.org/officeDocument/2006/relationships/hyperlink" Target="https://www.solarquotes.com.au/glossary.html#lifepo" TargetMode="External"/><Relationship Id="rId_hyperlink_88" Type="http://schemas.openxmlformats.org/officeDocument/2006/relationships/hyperlink" Target="https://www.solarquotes.com.au/glossary.html#lifepo" TargetMode="External"/><Relationship Id="rId_hyperlink_89" Type="http://schemas.openxmlformats.org/officeDocument/2006/relationships/hyperlink" Target="https://www.solarquotes.com.au/glossary.html#lifepo" TargetMode="External"/><Relationship Id="rId_hyperlink_90" Type="http://schemas.openxmlformats.org/officeDocument/2006/relationships/hyperlink" Target="https://www.solarquotes.com.au/glossary.html#lifepo" TargetMode="External"/><Relationship Id="rId_hyperlink_91" Type="http://schemas.openxmlformats.org/officeDocument/2006/relationships/hyperlink" Target="https://www.solarquotes.com.au/glossary.html#lifepo" TargetMode="External"/><Relationship Id="rId_hyperlink_92" Type="http://schemas.openxmlformats.org/officeDocument/2006/relationships/hyperlink" Target="https://www.solarquotes.com.au/glossary.html#lifepo" TargetMode="External"/><Relationship Id="rId_hyperlink_93" Type="http://schemas.openxmlformats.org/officeDocument/2006/relationships/hyperlink" Target="https://www.solarquotes.com.au/glossary.html#lifepo" TargetMode="External"/><Relationship Id="rId_hyperlink_94" Type="http://schemas.openxmlformats.org/officeDocument/2006/relationships/hyperlink" Target="https://www.solarquotes.com.au/glossary.html#lifepo" TargetMode="External"/><Relationship Id="rId_hyperlink_95" Type="http://schemas.openxmlformats.org/officeDocument/2006/relationships/hyperlink" Target="https://www.solarquotes.com.au/glossary.html#lifepo" TargetMode="External"/><Relationship Id="rId_hyperlink_96" Type="http://schemas.openxmlformats.org/officeDocument/2006/relationships/hyperlink" Target="https://www.solarquotes.com.au/glossary.html#dccoupling" TargetMode="External"/><Relationship Id="rId_hyperlink_97" Type="http://schemas.openxmlformats.org/officeDocument/2006/relationships/hyperlink" Target="https://www.solarquotes.com.au/glossary.html#accoupling" TargetMode="External"/><Relationship Id="rId_hyperlink_98" Type="http://schemas.openxmlformats.org/officeDocument/2006/relationships/hyperlink" Target="https://www.solarquotes.com.au/glossary.html#dccoupling" TargetMode="External"/><Relationship Id="rId_hyperlink_99" Type="http://schemas.openxmlformats.org/officeDocument/2006/relationships/hyperlink" Target="https://www.solarquotes.com.au/glossary.html#dccoupling" TargetMode="External"/><Relationship Id="rId_hyperlink_100" Type="http://schemas.openxmlformats.org/officeDocument/2006/relationships/hyperlink" Target="https://www.solarquotes.com.au/glossary.html#dccoupling" TargetMode="External"/><Relationship Id="rId_hyperlink_101" Type="http://schemas.openxmlformats.org/officeDocument/2006/relationships/hyperlink" Target="https://www.solarquotes.com.au/glossary.html#accoupling" TargetMode="External"/><Relationship Id="rId_hyperlink_102" Type="http://schemas.openxmlformats.org/officeDocument/2006/relationships/hyperlink" Target="https://www.solarquotes.com.au/glossary.html#accoupling" TargetMode="External"/><Relationship Id="rId_hyperlink_103" Type="http://schemas.openxmlformats.org/officeDocument/2006/relationships/hyperlink" Target="https://www.solarquotes.com.au/glossary.html#accoupling" TargetMode="External"/><Relationship Id="rId_hyperlink_104" Type="http://schemas.openxmlformats.org/officeDocument/2006/relationships/hyperlink" Target="https://www.solarquotes.com.au/glossary.html#accoupling" TargetMode="External"/><Relationship Id="rId_hyperlink_105" Type="http://schemas.openxmlformats.org/officeDocument/2006/relationships/hyperlink" Target="https://www.solarquotes.com.au/glossary.html#accoupling" TargetMode="External"/><Relationship Id="rId_hyperlink_106" Type="http://schemas.openxmlformats.org/officeDocument/2006/relationships/hyperlink" Target="https://www.solarquotes.com.au/glossary.html#accoupling" TargetMode="External"/><Relationship Id="rId_hyperlink_107" Type="http://schemas.openxmlformats.org/officeDocument/2006/relationships/hyperlink" Target="https://www.solarquotes.com.aul#dccoupling" TargetMode="External"/><Relationship Id="rId_hyperlink_108" Type="http://schemas.openxmlformats.org/officeDocument/2006/relationships/hyperlink" Target="https://www.solarquotes.com.aul#dccoupling" TargetMode="External"/><Relationship Id="rId_hyperlink_109" Type="http://schemas.openxmlformats.org/officeDocument/2006/relationships/hyperlink" Target="https://www.solarquotes.com.aul#dccoupling" TargetMode="External"/><Relationship Id="rId_hyperlink_110" Type="http://schemas.openxmlformats.org/officeDocument/2006/relationships/hyperlink" Target="https://www.solarquotes.com.aul#dccoupling" TargetMode="External"/><Relationship Id="rId_hyperlink_111" Type="http://schemas.openxmlformats.org/officeDocument/2006/relationships/hyperlink" Target="https://www.solarquotes.com.au/glossary.html#dccoupling" TargetMode="External"/><Relationship Id="rId_hyperlink_112" Type="http://schemas.openxmlformats.org/officeDocument/2006/relationships/hyperlink" Target="https://www.solarquotes.com.au/glossary.html#dccoupling" TargetMode="External"/><Relationship Id="rId_hyperlink_113" Type="http://schemas.openxmlformats.org/officeDocument/2006/relationships/hyperlink" Target="https://www.solarquotes.com.au/glossary.html#dccoupling" TargetMode="External"/><Relationship Id="rId_hyperlink_114" Type="http://schemas.openxmlformats.org/officeDocument/2006/relationships/hyperlink" Target="https://www.solarquotes.com.au/glossary.html#dccoupling" TargetMode="External"/><Relationship Id="rId_hyperlink_115" Type="http://schemas.openxmlformats.org/officeDocument/2006/relationships/hyperlink" Target="https://www.solarquotes.com.au/glossary.html#dccoupling" TargetMode="External"/><Relationship Id="rId_hyperlink_116" Type="http://schemas.openxmlformats.org/officeDocument/2006/relationships/hyperlink" Target="https://www.solarquotes.com.au/glossary.html#dccoupling" TargetMode="External"/><Relationship Id="rId_hyperlink_117" Type="http://schemas.openxmlformats.org/officeDocument/2006/relationships/hyperlink" Target="https://www.solarquotes.com.aul#dccoupling" TargetMode="External"/><Relationship Id="rId_hyperlink_118" Type="http://schemas.openxmlformats.org/officeDocument/2006/relationships/hyperlink" Target="https://www.solarquotes.com.au/glossary.html#dccoupling" TargetMode="External"/><Relationship Id="rId_hyperlink_119" Type="http://schemas.openxmlformats.org/officeDocument/2006/relationships/hyperlink" Target="https://www.solarquotes.com.au/glossary.html#dccoupling" TargetMode="External"/><Relationship Id="rId_hyperlink_120" Type="http://schemas.openxmlformats.org/officeDocument/2006/relationships/hyperlink" Target="https://www.solarquotes.com.au/glossary.html#accoupling" TargetMode="External"/><Relationship Id="rId_hyperlink_121" Type="http://schemas.openxmlformats.org/officeDocument/2006/relationships/hyperlink" Target="https://www.solarquotes.com.au/glossary.html#dccoupling" TargetMode="External"/><Relationship Id="rId_hyperlink_122" Type="http://schemas.openxmlformats.org/officeDocument/2006/relationships/hyperlink" Target="https://www.solarquotes.com.au/wp-content/uploads/2023/11/Powerwall-3-Datasheet-AU-EN.pdf" TargetMode="External"/><Relationship Id="rId_hyperlink_123" Type="http://schemas.openxmlformats.org/officeDocument/2006/relationships/hyperlink" Target="https://www.solarquotes.com.au/wp-content/uploads/2020/11/powerwall-2-datasheet.pdf" TargetMode="External"/><Relationship Id="rId_hyperlink_124" Type="http://schemas.openxmlformats.org/officeDocument/2006/relationships/hyperlink" Target="https://www.solarquotes.com.au/wp-content/uploads/2021/11/BYD-B-Box-Premium-HVS-HVM-datasheet.pdf" TargetMode="External"/><Relationship Id="rId_hyperlink_125" Type="http://schemas.openxmlformats.org/officeDocument/2006/relationships/hyperlink" Target="https://www.solarquotes.com.au/wp-content/uploads/2021/11/BYD-B-Box-Premium-HVS-HVM-datasheet.pdf" TargetMode="External"/><Relationship Id="rId_hyperlink_126" Type="http://schemas.openxmlformats.org/officeDocument/2006/relationships/hyperlink" Target="https://www.solarquotes.com.au/wp-content/uploads/2021/11/BYD-B-Box-Premium-HVS-HVM-datasheet.pdf" TargetMode="External"/><Relationship Id="rId_hyperlink_127" Type="http://schemas.openxmlformats.org/officeDocument/2006/relationships/hyperlink" Target="https://www.solarquotes.com.au/wp-content/uploads/2021/11/BYD-B-Box-Premium-HVS-HVM-datasheet.pdf" TargetMode="External"/><Relationship Id="rId_hyperlink_128" Type="http://schemas.openxmlformats.org/officeDocument/2006/relationships/hyperlink" Target="https://www.solarquotes.com.au/wp-content/uploads/2021/11/BYD-B-Box-Premium-HVS-HVM-datasheet.pdf" TargetMode="External"/><Relationship Id="rId_hyperlink_129" Type="http://schemas.openxmlformats.org/officeDocument/2006/relationships/hyperlink" Target="https://www.solarquotes.com.au/wp-content/uploads/2021/11/BYD-B-Box-Premium-HVS-HVM-datasheet.pdf" TargetMode="External"/><Relationship Id="rId_hyperlink_130" Type="http://schemas.openxmlformats.org/officeDocument/2006/relationships/hyperlink" Target="https://www.solarquotes.com.au/wp-content/uploads/2021/02/BYD-B-Box-Premium-LVS-datasheet.pdf" TargetMode="External"/><Relationship Id="rId_hyperlink_131" Type="http://schemas.openxmlformats.org/officeDocument/2006/relationships/hyperlink" Target="https://www.solarquotes.com.au/wp-content/uploads/2021/02/BYD-B-Box-Premium-LVS-datasheet.pdf" TargetMode="External"/><Relationship Id="rId_hyperlink_132" Type="http://schemas.openxmlformats.org/officeDocument/2006/relationships/hyperlink" Target="https://www.solarquotes.com.au/wp-content/uploads/2021/02/BYD-B-Box-Premium-LVS-datasheet.pdf" TargetMode="External"/><Relationship Id="rId_hyperlink_133" Type="http://schemas.openxmlformats.org/officeDocument/2006/relationships/hyperlink" Target="https://www.solarquotes.com.au/wp-content/uploads/2022/11/energizer-homepower-product-specifications.pdf" TargetMode="External"/><Relationship Id="rId_hyperlink_134" Type="http://schemas.openxmlformats.org/officeDocument/2006/relationships/hyperlink" Target="https://www.solarquotes.com.au/wp-content/uploads/2023/07/IQ-Battery-5P-DS-EN-AU.pdf" TargetMode="External"/><Relationship Id="rId_hyperlink_135" Type="http://schemas.openxmlformats.org/officeDocument/2006/relationships/hyperlink" Target="https://www.solarquotes.com.au/wp-content/uploads/2022/11/TechSpecs-Eveready-Primary-digi.pdf" TargetMode="External"/><Relationship Id="rId_hyperlink_136" Type="http://schemas.openxmlformats.org/officeDocument/2006/relationships/hyperlink" Target="https://www.solarquotes.com.au/wp-content/uploads/2022/11/TechSpecs-Eveready-Primary-digi.pdf" TargetMode="External"/><Relationship Id="rId_hyperlink_137" Type="http://schemas.openxmlformats.org/officeDocument/2006/relationships/hyperlink" Target="https://www.solarquotes.com.au/wp-content/uploads/2019/04/genz-battery-specifications.pdf" TargetMode="External"/><Relationship Id="rId_hyperlink_138" Type="http://schemas.openxmlformats.org/officeDocument/2006/relationships/hyperlink" Target="https://www.solarquotes.com.au/wp-content/uploads/2022/11/goodwe-battery-hv.pdf" TargetMode="External"/><Relationship Id="rId_hyperlink_139" Type="http://schemas.openxmlformats.org/officeDocument/2006/relationships/hyperlink" Target="https://www.solarquotes.com.au/wp-content/uploads/2022/11/goodwe-lynx-home-f.pdf" TargetMode="External"/><Relationship Id="rId_hyperlink_140" Type="http://schemas.openxmlformats.org/officeDocument/2006/relationships/hyperlink" Target="https://www.solarquotes.com.au/wp-content/uploads/2020/11/ARK-LV-Battery-Datasheet.pdf" TargetMode="External"/><Relationship Id="rId_hyperlink_141" Type="http://schemas.openxmlformats.org/officeDocument/2006/relationships/hyperlink" Target="https://www.solarquotes.com.au/wp-content/uploads/2023/01/growatt-ark-hv.pdf" TargetMode="External"/><Relationship Id="rId_hyperlink_142" Type="http://schemas.openxmlformats.org/officeDocument/2006/relationships/hyperlink" Target="https://www.solarquotes.com.au/wp-content/uploads/2023/11/Datasheet_APX_5.0_30.0P_S1.pdf" TargetMode="External"/><Relationship Id="rId_hyperlink_143" Type="http://schemas.openxmlformats.org/officeDocument/2006/relationships/hyperlink" Target="https://www.solarquotes.com.au/wp-content/uploads/2021/02/istore-battery.pdf" TargetMode="External"/><Relationship Id="rId_hyperlink_144" Type="http://schemas.openxmlformats.org/officeDocument/2006/relationships/hyperlink" Target="https://www.solarquotes.com.au/wp-content/uploads/2021/02/istore-battery.pdf" TargetMode="External"/><Relationship Id="rId_hyperlink_145" Type="http://schemas.openxmlformats.org/officeDocument/2006/relationships/hyperlink" Target="https://www.solarquotes.com.au/wp-content/uploads/2021/02/istore-battery.pdf" TargetMode="External"/><Relationship Id="rId_hyperlink_146" Type="http://schemas.openxmlformats.org/officeDocument/2006/relationships/hyperlink" Target="https://www.solarquotes.com.au/wp-content/uploads/2023/05/jinko-suntank-battery.pdf" TargetMode="External"/><Relationship Id="rId_hyperlink_147" Type="http://schemas.openxmlformats.org/officeDocument/2006/relationships/hyperlink" Target="https://www.solarquotes.com.au/wp-content/uploads/2023/05/jinko-suntank-battery.pdf" TargetMode="External"/><Relationship Id="rId_hyperlink_148" Type="http://schemas.openxmlformats.org/officeDocument/2006/relationships/hyperlink" Target="https://www.solarquotes.com.au/wp-content/uploads/2023/05/jinko-suntank-battery.pdf" TargetMode="External"/><Relationship Id="rId_hyperlink_149" Type="http://schemas.openxmlformats.org/officeDocument/2006/relationships/hyperlink" Target="https://www.solarquotes.com.au/wp-content/uploads/2020/02/lg-chem-resu-specs.pdf" TargetMode="External"/><Relationship Id="rId_hyperlink_150" Type="http://schemas.openxmlformats.org/officeDocument/2006/relationships/hyperlink" Target="https://www.solarquotes.com.au/wp-content/uploads/2020/02/lg-chem-resu-specs.pdf" TargetMode="External"/><Relationship Id="rId_hyperlink_151" Type="http://schemas.openxmlformats.org/officeDocument/2006/relationships/hyperlink" Target="https://www.solarquotes.com.au/wp-content/uploads/2020/11/210727_Data_sheet_RESU12_ver1.4.pdf" TargetMode="External"/><Relationship Id="rId_hyperlink_152" Type="http://schemas.openxmlformats.org/officeDocument/2006/relationships/hyperlink" Target="https://www.solarquotes.com.au/wp-content/uploads/2021/10/lg-chem-resu-prime-10h.pdf" TargetMode="External"/><Relationship Id="rId_hyperlink_153" Type="http://schemas.openxmlformats.org/officeDocument/2006/relationships/hyperlink" Target="https://www.solarquotes.com.au/wp-content/uploads/2021/10/lg-chem-resu-prime-16h.pdf" TargetMode="External"/><Relationship Id="rId_hyperlink_154" Type="http://schemas.openxmlformats.org/officeDocument/2006/relationships/hyperlink" Target="https://www.solarquotes.com.au/wp-content/uploads/2020/11/LiFe_Premium_Specifications.pdf" TargetMode="External"/><Relationship Id="rId_hyperlink_155" Type="http://schemas.openxmlformats.org/officeDocument/2006/relationships/hyperlink" Target="https://www.solarquotes.com.au/wp-content/uploads/2024/08/LiFe4838P_Specifications.pdf" TargetMode="External"/><Relationship Id="rId_hyperlink_156" Type="http://schemas.openxmlformats.org/officeDocument/2006/relationships/hyperlink" Target="https://www.solarquotes.com.au/wp-content/uploads/2022/11/ResidentialBESSStackabletype-ForceL2seriesSpec.pdf" TargetMode="External"/><Relationship Id="rId_hyperlink_157" Type="http://schemas.openxmlformats.org/officeDocument/2006/relationships/hyperlink" Target="https://www.solarquotes.com.au/wp-content/uploads/2022/11/ResidentialBESSStackabletype-ForceL2seriesSpec.pdf" TargetMode="External"/><Relationship Id="rId_hyperlink_158" Type="http://schemas.openxmlformats.org/officeDocument/2006/relationships/hyperlink" Target="https://www.solarquotes.com.au/wp-content/uploads/2024/08/ResidentialBESS-rackmountedtypeENUS5000.pdf" TargetMode="External"/><Relationship Id="rId_hyperlink_159" Type="http://schemas.openxmlformats.org/officeDocument/2006/relationships/hyperlink" Target="https://www.solarquotes.com.au/wp-content/uploads/2024/08/ResidentialBESS-rackmountedtypeENUS5000.pdf" TargetMode="External"/><Relationship Id="rId_hyperlink_160" Type="http://schemas.openxmlformats.org/officeDocument/2006/relationships/hyperlink" Target="https://www.solarquotes.com.au/wp-content/uploads/2020/11/Triple-Power-LFP-Battery-Datasheet.pdf" TargetMode="External"/><Relationship Id="rId_hyperlink_161" Type="http://schemas.openxmlformats.org/officeDocument/2006/relationships/hyperlink" Target="https://www.solarquotes.com.au/wp-content/uploads/2021/05/sungrow-hv-battery.pdf" TargetMode="External"/><Relationship Id="rId_hyperlink_162" Type="http://schemas.openxmlformats.org/officeDocument/2006/relationships/hyperlink" Target="https://www.solarquotes.com.au/wp-content/uploads/2021/05/sungrow-hv-battery.pdf" TargetMode="External"/><Relationship Id="rId_hyperlink_163" Type="http://schemas.openxmlformats.org/officeDocument/2006/relationships/hyperlink" Target="https://www.solarquotes.com.au/wp-content/uploads/2024/05/sungrow-sbh-datasheet.pdf" TargetMode="External"/><Relationship Id="rId_hyperlink_164" Type="http://schemas.openxmlformats.org/officeDocument/2006/relationships/hyperlink" Target="https://www.solarquotes.com.au/wp-content/uploads/2021/05/sungrow-hv-battery.pdf" TargetMode="External"/><Relationship Id="rId_hyperlink_165" Type="http://schemas.openxmlformats.org/officeDocument/2006/relationships/hyperlink" Target="https://www.solarquotes.com.au/wp-content/uploads/2021/05/sungrow-hv-battery.pdf" TargetMode="External"/><Relationship Id="rId_hyperlink_166" Type="http://schemas.openxmlformats.org/officeDocument/2006/relationships/hyperlink" Target="https://www.solarquotes.com.au/wp-content/uploads/2019/11/zenaji-aeon-datasheet.pdf" TargetMode="External"/><Relationship Id="rId_hyperlink_167" Type="http://schemas.openxmlformats.org/officeDocument/2006/relationships/hyperlink" Target="https://www.solarquotes.com.au/wp-content/uploads/2022/02/SolarEdge-Energy-Bank-10kWh-Battery_DS-000014-1.4-AUS_05.07.2021-2.pdf" TargetMode="External"/><Relationship Id="rId_hyperlink_168" Type="http://schemas.openxmlformats.org/officeDocument/2006/relationships/hyperlink" Target="https://www.solarquotes.com.au/wp-content/uploads/2021/05/delta-bx-ac-datasheet.pdf" TargetMode="External"/><Relationship Id="rId_hyperlink_169" Type="http://schemas.openxmlformats.org/officeDocument/2006/relationships/hyperlink" Target="https://www.solarquotes.com.au/wp-content/uploads/2021/05/delta-bx-ac-datasheet.pdf" TargetMode="External"/><Relationship Id="rId_hyperlink_170" Type="http://schemas.openxmlformats.org/officeDocument/2006/relationships/hyperlink" Target="https://www.solarquotes.com.au/wp-content/uploads/2022/03/10012022_Data_sheet_sonnenBatterie_Evo.pdf" TargetMode="External"/><Relationship Id="rId_hyperlink_171" Type="http://schemas.openxmlformats.org/officeDocument/2006/relationships/hyperlink" Target="https://www.solarquotes.com.au/wp-content/uploads/2020/11/240524_Datasheet_hybrid_9-53_AU_vk02.pdf" TargetMode="External"/><Relationship Id="rId_hyperlink_172" Type="http://schemas.openxmlformats.org/officeDocument/2006/relationships/hyperlink" Target="https://www.solarquotes.com.au/wp-content/uploads/2022/11/Datasheet_AU_SMILE5_S_V03.201020221.pdf" TargetMode="External"/><Relationship Id="rId_hyperlink_173" Type="http://schemas.openxmlformats.org/officeDocument/2006/relationships/hyperlink" Target="https://www.solarquotes.com.au/wp-content/uploads/2022/11/Datasheet_AU_SMILE5_S_V03.201020221.pdf" TargetMode="External"/><Relationship Id="rId_hyperlink_174" Type="http://schemas.openxmlformats.org/officeDocument/2006/relationships/hyperlink" Target="https://www.solarquotes.com.au/wp-content/uploads/2022/11/Datasheet_EN_SMILE-G3_V04.30082022.pdf" TargetMode="External"/><Relationship Id="rId_hyperlink_175" Type="http://schemas.openxmlformats.org/officeDocument/2006/relationships/hyperlink" Target="https://www.solarquotes.com.au/wp-content/uploads/2022/11/Datasheet_EN_SMILE-T10-HV_V04.13092022.pdf" TargetMode="External"/><Relationship Id="rId_hyperlink_176" Type="http://schemas.openxmlformats.org/officeDocument/2006/relationships/hyperlink" Target="https://www.solarquotes.com.au/wp-content/uploads/2020/11/Datasheet_EN_SMILE-B3-PLUS_V04.13092022.pdf" TargetMode="External"/><Relationship Id="rId_hyperlink_177" Type="http://schemas.openxmlformats.org/officeDocument/2006/relationships/hyperlink" Target="https://www.solarquotes.com.au/wp-content/uploads/2020/04/sunrise-specsheet.pdf" TargetMode="External"/><Relationship Id="rId_hyperlink_178" Type="http://schemas.openxmlformats.org/officeDocument/2006/relationships/hyperlink" Target="https://www.solarquotes.com.au/wp-content/uploads/2020/04/sunrise-specsheet.pdf" TargetMode="External"/><Relationship Id="rId_hyperlink_179" Type="http://schemas.openxmlformats.org/officeDocument/2006/relationships/hyperlink" Target="https://www.solarquotes.com.au/wp-content/uploads/2023/01/Sofar-PowerAll-Datasheet.pdf" TargetMode="External"/><Relationship Id="rId_hyperlink_180" Type="http://schemas.openxmlformats.org/officeDocument/2006/relationships/hyperlink" Target="https://www.solarquotes.com.au/wp-content/uploads/2020/11/soltaro-aio2-ess-datasheet.pdf" TargetMode="External"/><Relationship Id="rId_hyperlink_181" Type="http://schemas.openxmlformats.org/officeDocument/2006/relationships/hyperlink" Target="https://www.solarquotes.com.au/wp-content/uploads/2020/11/soltaro-aio2-ess-datasheet.pdf" TargetMode="External"/><Relationship Id="rId_hyperlink_182" Type="http://schemas.openxmlformats.org/officeDocument/2006/relationships/hyperlink" Target="https://www.solarquotes.com.au/wp-content/uploads/2020/11/soltaro-aio2-ess-datasheet.pdf" TargetMode="External"/><Relationship Id="rId_hyperlink_183" Type="http://schemas.openxmlformats.org/officeDocument/2006/relationships/hyperlink" Target="https://www.solarquotes.com.au/wp-content/uploads/2020/11/soltaro-aio2-ess-datasheet.pdf" TargetMode="External"/><Relationship Id="rId_hyperlink_184" Type="http://schemas.openxmlformats.org/officeDocument/2006/relationships/hyperlink" Target="https://www.solarquotes.com.au/wp-content/uploads/2020/11/soltaro-aio2-ess-datasheet.pdf" TargetMode="External"/><Relationship Id="rId_hyperlink_185" Type="http://schemas.openxmlformats.org/officeDocument/2006/relationships/hyperlink" Target="https://www.solarquotes.com.au/wp-content/uploads/2023/03/sunpower-reserve-battery.pdf" TargetMode="External"/><Relationship Id="rId_hyperlink_186" Type="http://schemas.openxmlformats.org/officeDocument/2006/relationships/hyperlink" Target="https://www.solarquotes.com.au/wp-content/uploads/2019/01/varta-pulse-specs.pdf" TargetMode="External"/><Relationship Id="rId_hyperlink_187" Type="http://schemas.openxmlformats.org/officeDocument/2006/relationships/hyperlink" Target="https://www.solarquotes.com.au/wp-content/uploads/2024/05/EP760-Data-Sheet.pdf" TargetMode="External"/><Relationship Id="rId_hyperlink_188" Type="http://schemas.openxmlformats.org/officeDocument/2006/relationships/hyperlink" Target="https://www.solarquotes.com.au/wp-content/uploads/2024/07/LAVO_Storage-S2_Data_Sheet.pdf" TargetMode="External"/><Relationship Id="rId_hyperlink_189" Type="http://schemas.openxmlformats.org/officeDocument/2006/relationships/hyperlink" Target="https://www.solarquotes.com.au/wp-content/uploads/2024/08/Datasheet-Sigen-Energy-Storage-System_Single-Phase.pdf" TargetMode="External"/><Relationship Id="rId_hyperlink_190" Type="http://schemas.openxmlformats.org/officeDocument/2006/relationships/hyperlink" Target="https://www.solarquotes.com.au/wp-content/uploads/2024/08/Datasheet-Sigen-Energy-Storage-System_Single-Phase.pdf" TargetMode="External"/><Relationship Id="rId_hyperlink_191" Type="http://schemas.openxmlformats.org/officeDocument/2006/relationships/hyperlink" Target="https://www.solarquotes.com.au/wp-content/uploads/2024/08/Datasheet-Sigen-Energy-Storage-System_Single-Phase.pdf" TargetMode="External"/><Relationship Id="rId_hyperlink_192" Type="http://schemas.openxmlformats.org/officeDocument/2006/relationships/hyperlink" Target="https://www.solarquotes.com.au/wp-content/uploads/2024/08/Datasheet-Sigen-Energy-Storage-System_Single-Phase.pdf" TargetMode="External"/><Relationship Id="rId_hyperlink_193" Type="http://schemas.openxmlformats.org/officeDocument/2006/relationships/hyperlink" Target="https://www.solarquotes.com.au/wp-content/uploads/2024/08/Datasheet-Sigen-Energy-Storage-System_Three-Phase.pdf" TargetMode="External"/><Relationship Id="rId_hyperlink_194" Type="http://schemas.openxmlformats.org/officeDocument/2006/relationships/hyperlink" Target="https://www.solarquotes.com.au/wp-content/uploads/2024/08/Datasheet-Sigen-Energy-Storage-System_Three-Phase-1.pdf" TargetMode="External"/><Relationship Id="rId_hyperlink_195" Type="http://schemas.openxmlformats.org/officeDocument/2006/relationships/hyperlink" Target="https://www.solarquotes.com.au/wp-content/uploads/2024/08/Datasheet-Sigen-Energy-Storage-System_Three-Phase-2.pdf" TargetMode="External"/><Relationship Id="rId_hyperlink_196" Type="http://schemas.openxmlformats.org/officeDocument/2006/relationships/hyperlink" Target="https://www.solarquotes.com.au/wp-content/uploads/2023/11/Powerwall-Warranty-AU-NZ-EN.pdf" TargetMode="External"/><Relationship Id="rId_hyperlink_197" Type="http://schemas.openxmlformats.org/officeDocument/2006/relationships/hyperlink" Target="https://www.solarquotes.com.au/wp-content/uploads/2020/11/powerwall-2-ac-warranty-au-nz-11mar21-ToU-1.pdf" TargetMode="External"/><Relationship Id="rId_hyperlink_198" Type="http://schemas.openxmlformats.org/officeDocument/2006/relationships/hyperlink" Target="https://www.solarquotes.com.au/wp-content/uploads/2021/11/byd-bbox-warranty-nov24.pdf" TargetMode="External"/><Relationship Id="rId_hyperlink_199" Type="http://schemas.openxmlformats.org/officeDocument/2006/relationships/hyperlink" Target="https://www.solarquotes.com.au/wp-content/uploads/2021/11/byd-bbox-warranty-nov24.pdf" TargetMode="External"/><Relationship Id="rId_hyperlink_200" Type="http://schemas.openxmlformats.org/officeDocument/2006/relationships/hyperlink" Target="https://www.solarquotes.com.au/wp-content/uploads/2021/11/byd-bbox-warranty-nov24.pdf" TargetMode="External"/><Relationship Id="rId_hyperlink_201" Type="http://schemas.openxmlformats.org/officeDocument/2006/relationships/hyperlink" Target="https://www.solarquotes.com.au/wp-content/uploads/2021/11/byd-bbox-warranty-nov24.pdf" TargetMode="External"/><Relationship Id="rId_hyperlink_202" Type="http://schemas.openxmlformats.org/officeDocument/2006/relationships/hyperlink" Target="https://www.solarquotes.com.au/wp-content/uploads/2021/11/byd-bbox-warranty-nov24.pdf" TargetMode="External"/><Relationship Id="rId_hyperlink_203" Type="http://schemas.openxmlformats.org/officeDocument/2006/relationships/hyperlink" Target="https://www.solarquotes.com.au/wp-content/uploads/2021/11/byd-bbox-warranty-nov24.pdf" TargetMode="External"/><Relationship Id="rId_hyperlink_204" Type="http://schemas.openxmlformats.org/officeDocument/2006/relationships/hyperlink" Target="https://www.solarquotes.com.au/wp-content/uploads/2021/11/byd-bbox-warranty-nov24.pdf" TargetMode="External"/><Relationship Id="rId_hyperlink_205" Type="http://schemas.openxmlformats.org/officeDocument/2006/relationships/hyperlink" Target="https://www.solarquotes.com.au/wp-content/uploads/2021/11/byd-bbox-warranty-nov24.pdf" TargetMode="External"/><Relationship Id="rId_hyperlink_206" Type="http://schemas.openxmlformats.org/officeDocument/2006/relationships/hyperlink" Target="https://www.solarquotes.com.au/wp-content/uploads/2021/11/byd-bbox-warranty-nov24.pdf" TargetMode="External"/><Relationship Id="rId_hyperlink_207" Type="http://schemas.openxmlformats.org/officeDocument/2006/relationships/hyperlink" Target="https://www.solarquotes.com.au/wp-content/uploads/2022/11/Energizer-Homepower-HP-6-Series.-Limited-Warranty-Australia-New-Zealand.pdf" TargetMode="External"/><Relationship Id="rId_hyperlink_208" Type="http://schemas.openxmlformats.org/officeDocument/2006/relationships/hyperlink" Target="https://www.solarquotes.com.au/wp-content/uploads/2023/07/2024-06-25-Enphase-Energy-Limited-Warranty-IQ-Battery-5P-and-SC-AU.pdf" TargetMode="External"/><Relationship Id="rId_hyperlink_209" Type="http://schemas.openxmlformats.org/officeDocument/2006/relationships/hyperlink" Target="https://www.solarquotes.com.au/wp-content/uploads/2022/11/eveready-warranty.pdf" TargetMode="External"/><Relationship Id="rId_hyperlink_210" Type="http://schemas.openxmlformats.org/officeDocument/2006/relationships/hyperlink" Target="https://www.solarquotes.com.au/wp-content/uploads/2022/11/eveready-warranty.pdf" TargetMode="External"/><Relationship Id="rId_hyperlink_211" Type="http://schemas.openxmlformats.org/officeDocument/2006/relationships/hyperlink" Target="https://www.solarquotes.com.au/wp-content/uploads/2020/11/genZ-Battery-Warranty-Rackmount-Jan2023-rev2.2.pdf" TargetMode="External"/><Relationship Id="rId_hyperlink_212" Type="http://schemas.openxmlformats.org/officeDocument/2006/relationships/hyperlink" Target="https://www.solarquotes.com.au/wp-content/uploads/2022/11/GOODWE-Limited-Warranty-for-Lynx-LX-F-G2-Series-Battery-System-AUNZ.pdf" TargetMode="External"/><Relationship Id="rId_hyperlink_213" Type="http://schemas.openxmlformats.org/officeDocument/2006/relationships/hyperlink" Target="https://www.solarquotes.com.au/wp-content/uploads/2022/11/GOODWE-Limited-Warranty-for-Lynx-LX-F-G2-Series-Battery-System-AUNZ.pdf" TargetMode="External"/><Relationship Id="rId_hyperlink_214" Type="http://schemas.openxmlformats.org/officeDocument/2006/relationships/hyperlink" Target="https://www.solarquotes.com.au/wp-content/uploads/2023/11/Warranty_TCs_Growatt_APX_Series.pdf" TargetMode="External"/><Relationship Id="rId_hyperlink_215" Type="http://schemas.openxmlformats.org/officeDocument/2006/relationships/hyperlink" Target="https://www.solarquotes.com.au/wp-content/uploads/2021/02/istore-pv-products-warranty-oct24.pdf" TargetMode="External"/><Relationship Id="rId_hyperlink_216" Type="http://schemas.openxmlformats.org/officeDocument/2006/relationships/hyperlink" Target="https://www.solarquotes.com.au/wp-content/uploads/2021/02/istore-pv-products-warranty-oct24.pdf" TargetMode="External"/><Relationship Id="rId_hyperlink_217" Type="http://schemas.openxmlformats.org/officeDocument/2006/relationships/hyperlink" Target="https://www.solarquotes.com.au/wp-content/uploads/2021/02/istore-pv-products-warranty-oct24.pdf" TargetMode="External"/><Relationship Id="rId_hyperlink_218" Type="http://schemas.openxmlformats.org/officeDocument/2006/relationships/hyperlink" Target="https://www.solarquotes.com.au/wp-content/uploads/2023/05/Limited-Warranty-for-AU-Residential-ESS-JKS-V3-20230713.pdf" TargetMode="External"/><Relationship Id="rId_hyperlink_219" Type="http://schemas.openxmlformats.org/officeDocument/2006/relationships/hyperlink" Target="https://www.solarquotes.com.au/wp-content/uploads/2023/05/Limited-Warranty-for-AU-Residential-ESS-JKS-V3-20230713.pdf" TargetMode="External"/><Relationship Id="rId_hyperlink_220" Type="http://schemas.openxmlformats.org/officeDocument/2006/relationships/hyperlink" Target="https://www.solarquotes.com.au/wp-content/uploads/2023/05/Limited-Warranty-for-AU-Residential-ESS-JKS-V3-20230713.pdf" TargetMode="External"/><Relationship Id="rId_hyperlink_221" Type="http://schemas.openxmlformats.org/officeDocument/2006/relationships/hyperlink" Target="https://www.solarquotes.com.au/wp-content/uploads/2020/11/lg-chem-warranty.pdf" TargetMode="External"/><Relationship Id="rId_hyperlink_222" Type="http://schemas.openxmlformats.org/officeDocument/2006/relationships/hyperlink" Target="https://www.solarquotes.com.au/wp-content/uploads/2020/11/lg-chem-lv-resu-limited-warranty.pdf" TargetMode="External"/><Relationship Id="rId_hyperlink_223" Type="http://schemas.openxmlformats.org/officeDocument/2006/relationships/hyperlink" Target="https://www.solarquotes.com.au/wp-content/uploads/2020/11/210827-RESU12-LG-Energy-Solution_-Lithium-ion-Battery-Limited-Warranty-AU_v1-1_final.pdf" TargetMode="External"/><Relationship Id="rId_hyperlink_224" Type="http://schemas.openxmlformats.org/officeDocument/2006/relationships/hyperlink" Target="https://www.solarquotes.com.au/wp-content/uploads/2021/10/lg-chem-resu-prime-warranty.pdf" TargetMode="External"/><Relationship Id="rId_hyperlink_225" Type="http://schemas.openxmlformats.org/officeDocument/2006/relationships/hyperlink" Target="https://www.solarquotes.com.au/wp-content/uploads/2021/10/lg-chem-resu-prime-warranty.pdf" TargetMode="External"/><Relationship Id="rId_hyperlink_226" Type="http://schemas.openxmlformats.org/officeDocument/2006/relationships/hyperlink" Target="https://www.solarquotes.com.au/wp-content/uploads/2018/12/powerplus-warranty.pdf" TargetMode="External"/><Relationship Id="rId_hyperlink_227" Type="http://schemas.openxmlformats.org/officeDocument/2006/relationships/hyperlink" Target="https://www.solarquotes.com.au/wp-content/uploads/2018/12/powerplus-warranty.pdf" TargetMode="External"/><Relationship Id="rId_hyperlink_228" Type="http://schemas.openxmlformats.org/officeDocument/2006/relationships/hyperlink" Target="https://www.solarquotes.com.au/wp-content/uploads/2022/11/pylontech_product_warranty_force_l_serie_au_10.pdf" TargetMode="External"/><Relationship Id="rId_hyperlink_229" Type="http://schemas.openxmlformats.org/officeDocument/2006/relationships/hyperlink" Target="https://www.solarquotes.com.au/wp-content/uploads/2022/11/pylontech_product_warranty_force_l_serie_au_10.pdf" TargetMode="External"/><Relationship Id="rId_hyperlink_230" Type="http://schemas.openxmlformats.org/officeDocument/2006/relationships/hyperlink" Target="https://www.solarquotes.com.au/wp-content/uploads/2024/08/pylontech_product_warranty_us_series_au_2023.pdf" TargetMode="External"/><Relationship Id="rId_hyperlink_231" Type="http://schemas.openxmlformats.org/officeDocument/2006/relationships/hyperlink" Target="https://www.solarquotes.com.au/wp-content/uploads/2024/08/pylontech_product_warranty_us_series_au_2023.pdf" TargetMode="External"/><Relationship Id="rId_hyperlink_232" Type="http://schemas.openxmlformats.org/officeDocument/2006/relationships/hyperlink" Target="https://www.solarquotes.com.au/wp-content/uploads/2020/11/warranty-terms-and-conditions-au.pdf" TargetMode="External"/><Relationship Id="rId_hyperlink_233" Type="http://schemas.openxmlformats.org/officeDocument/2006/relationships/hyperlink" Target="https://www.solarquotes.com.au/wp-content/uploads/2021/05/WD_202410_Term_Sungrow-HV-Battery-Limited-Warranty_V8.0.pdf" TargetMode="External"/><Relationship Id="rId_hyperlink_234" Type="http://schemas.openxmlformats.org/officeDocument/2006/relationships/hyperlink" Target="https://www.solarquotes.com.au/wp-content/uploads/2021/05/WD_202410_Term_Sungrow-HV-Battery-Limited-Warranty_V8.0.pdf" TargetMode="External"/><Relationship Id="rId_hyperlink_235" Type="http://schemas.openxmlformats.org/officeDocument/2006/relationships/hyperlink" Target="https://www.solarquotes.com.au/wp-content/uploads/2021/05/WD_202410_Term_Sungrow-HV-Battery-Limited-Warranty_V8.0.pdf" TargetMode="External"/><Relationship Id="rId_hyperlink_236" Type="http://schemas.openxmlformats.org/officeDocument/2006/relationships/hyperlink" Target="https://www.solarquotes.com.au/wp-content/uploads/2021/05/WD_202410_Term_Sungrow-HV-Battery-Limited-Warranty_V8.0.pdf" TargetMode="External"/><Relationship Id="rId_hyperlink_237" Type="http://schemas.openxmlformats.org/officeDocument/2006/relationships/hyperlink" Target="https://www.solarquotes.com.au/wp-content/uploads/2021/05/WD_202410_Term_Sungrow-HV-Battery-Limited-Warranty_V8.0.pdf" TargetMode="External"/><Relationship Id="rId_hyperlink_238" Type="http://schemas.openxmlformats.org/officeDocument/2006/relationships/hyperlink" Target="https://www.solarquotes.com.au/wp-content/uploads/2019/11/zenaji-aeon-warranty.pdf" TargetMode="External"/><Relationship Id="rId_hyperlink_239" Type="http://schemas.openxmlformats.org/officeDocument/2006/relationships/hyperlink" Target="https://www.solarquotes.com.au/wp-content/uploads/2022/02/SolarEdge-Energy-Bank-Battery-Warranty-for-Australia.pdf" TargetMode="External"/><Relationship Id="rId_hyperlink_240" Type="http://schemas.openxmlformats.org/officeDocument/2006/relationships/hyperlink" Target="https://www.solarquotes.com.au/wp-content/uploads/2021/05/delta-bx-ac-warranty.pdf" TargetMode="External"/><Relationship Id="rId_hyperlink_241" Type="http://schemas.openxmlformats.org/officeDocument/2006/relationships/hyperlink" Target="https://www.solarquotes.com.au/wp-content/uploads/2021/05/delta-bx-ac-warranty.pdf" TargetMode="External"/><Relationship Id="rId_hyperlink_242" Type="http://schemas.openxmlformats.org/officeDocument/2006/relationships/hyperlink" Target="https://www.solarquotes.com.au/wp-content/uploads/2022/03/sonnen-warranty-2022.pdf" TargetMode="External"/><Relationship Id="rId_hyperlink_243" Type="http://schemas.openxmlformats.org/officeDocument/2006/relationships/hyperlink" Target="https://www.solarquotes.com.au/wp-content/uploads/2020/11/au_manufacturer_warranty_sonnenbatterie_may2022.pdf" TargetMode="External"/><Relationship Id="rId_hyperlink_244" Type="http://schemas.openxmlformats.org/officeDocument/2006/relationships/hyperlink" Target="https://www.solarquotes.com.au/wp-content/uploads/2020/11/WarrantyTCsofAlphaESSProducts-Australia07072022.pdf" TargetMode="External"/><Relationship Id="rId_hyperlink_245" Type="http://schemas.openxmlformats.org/officeDocument/2006/relationships/hyperlink" Target="https://www.solarquotes.com.au/wp-content/uploads/2020/11/WarrantyTCsofAlphaESSProducts-Australia07072022.pdf" TargetMode="External"/><Relationship Id="rId_hyperlink_246" Type="http://schemas.openxmlformats.org/officeDocument/2006/relationships/hyperlink" Target="https://www.solarquotes.com.au/wp-content/uploads/2020/11/WarrantyTCsofAlphaESSProducts-Australia07072022.pdf" TargetMode="External"/><Relationship Id="rId_hyperlink_247" Type="http://schemas.openxmlformats.org/officeDocument/2006/relationships/hyperlink" Target="https://www.solarquotes.com.au/wp-content/uploads/2020/11/WarrantyTCsofAlphaESSProducts-Australia07072022.pdf" TargetMode="External"/><Relationship Id="rId_hyperlink_248" Type="http://schemas.openxmlformats.org/officeDocument/2006/relationships/hyperlink" Target="https://www.solarquotes.com.au/wp-content/uploads/2020/11/WarrantyTCsofAlphaESSProducts-Australia07072022.pdf" TargetMode="External"/><Relationship Id="rId_hyperlink_249" Type="http://schemas.openxmlformats.org/officeDocument/2006/relationships/hyperlink" Target="https://www.solarquotes.com.au/wp-content/uploads/2020/04/sunrise-warranty.pdf" TargetMode="External"/><Relationship Id="rId_hyperlink_250" Type="http://schemas.openxmlformats.org/officeDocument/2006/relationships/hyperlink" Target="https://www.solarquotes.com.au/wp-content/uploads/2020/04/sunrise-warranty.pdf" TargetMode="External"/><Relationship Id="rId_hyperlink_251" Type="http://schemas.openxmlformats.org/officeDocument/2006/relationships/hyperlink" Target="https://www.solarquotes.com.au/wp-content/uploads/2023/01/sofar-warranty.pdf" TargetMode="External"/><Relationship Id="rId_hyperlink_252" Type="http://schemas.openxmlformats.org/officeDocument/2006/relationships/hyperlink" Target="https://www.solarquotes.com.au/wp-content/uploads/2020/11/AIO2_Warranty_V1.0-3.pdf" TargetMode="External"/><Relationship Id="rId_hyperlink_253" Type="http://schemas.openxmlformats.org/officeDocument/2006/relationships/hyperlink" Target="https://www.solarquotes.com.au/wp-content/uploads/2020/11/AIO2_Warranty_V1.0-3.pdf" TargetMode="External"/><Relationship Id="rId_hyperlink_254" Type="http://schemas.openxmlformats.org/officeDocument/2006/relationships/hyperlink" Target="https://www.solarquotes.com.au/wp-content/uploads/2020/11/AIO2_Warranty_V1.0-3.pdf" TargetMode="External"/><Relationship Id="rId_hyperlink_255" Type="http://schemas.openxmlformats.org/officeDocument/2006/relationships/hyperlink" Target="https://www.solarquotes.com.au/wp-content/uploads/2020/11/AIO2_Warranty_V1.0-3.pdf" TargetMode="External"/><Relationship Id="rId_hyperlink_256" Type="http://schemas.openxmlformats.org/officeDocument/2006/relationships/hyperlink" Target="https://www.solarquotes.com.au/wp-content/uploads/2020/11/AIO2_Warranty_V1.0-3.pdf" TargetMode="External"/><Relationship Id="rId_hyperlink_257" Type="http://schemas.openxmlformats.org/officeDocument/2006/relationships/hyperlink" Target="https://www.solarquotes.com.au/wp-content/uploads/2023/03/sunpower-reserve-warranty.pdf" TargetMode="External"/><Relationship Id="rId_hyperlink_258" Type="http://schemas.openxmlformats.org/officeDocument/2006/relationships/hyperlink" Target="https://www.solarquotes.com.au/wp-content/uploads/2019/01/varta-pulse-warranty.pdf" TargetMode="External"/><Relationship Id="rId_hyperlink_259" Type="http://schemas.openxmlformats.org/officeDocument/2006/relationships/hyperlink" Target="https://www.solarquotes.com.au/wp-content/uploads/2024/05/EP760-Warranty.pdf" TargetMode="External"/><Relationship Id="rId_hyperlink_260" Type="http://schemas.openxmlformats.org/officeDocument/2006/relationships/hyperlink" Target="https://www.solarquotes.com.au/wp-content/uploads/2024/05/240501-LAVO-S2AIO-WarrantyCard-2.pdf" TargetMode="External"/><Relationship Id="rId_hyperlink_261" Type="http://schemas.openxmlformats.org/officeDocument/2006/relationships/hyperlink" Target="https://www.solarquotes.com.au/wp-content/uploads/2024/08/signergy-warranty.pdf" TargetMode="External"/><Relationship Id="rId_hyperlink_262" Type="http://schemas.openxmlformats.org/officeDocument/2006/relationships/hyperlink" Target="https://www.solarquotes.com.au/wp-content/uploads/2024/08/signergy-warranty.pdf" TargetMode="External"/><Relationship Id="rId_hyperlink_263" Type="http://schemas.openxmlformats.org/officeDocument/2006/relationships/hyperlink" Target="https://www.solarquotes.com.au/wp-content/uploads/2024/08/signergy-warranty.pdf" TargetMode="External"/><Relationship Id="rId_hyperlink_264" Type="http://schemas.openxmlformats.org/officeDocument/2006/relationships/hyperlink" Target="https://www.solarquotes.com.au/wp-content/uploads/2024/08/signergy-warranty.pdf" TargetMode="External"/><Relationship Id="rId_hyperlink_265" Type="http://schemas.openxmlformats.org/officeDocument/2006/relationships/hyperlink" Target="https://www.solarquotes.com.au/wp-content/uploads/2024/08/signergy-warranty.pdf" TargetMode="External"/><Relationship Id="rId_hyperlink_266" Type="http://schemas.openxmlformats.org/officeDocument/2006/relationships/hyperlink" Target="https://www.solarquotes.com.au/wp-content/uploads/2024/08/signergy-warranty.pdf" TargetMode="External"/><Relationship Id="rId_hyperlink_267" Type="http://schemas.openxmlformats.org/officeDocument/2006/relationships/hyperlink" Target="https://www.solarquotes.com.au/wp-content/uploads/2024/08/signergy-warranty.pdf" TargetMode="External"/><Relationship Id="rId_hyperlink_268" Type="http://schemas.openxmlformats.org/officeDocument/2006/relationships/hyperlink" Target="https://www.solarquotes.com.au/battery-storage/reviews/tesla-powerwall-3-review.html" TargetMode="External"/><Relationship Id="rId_hyperlink_269" Type="http://schemas.openxmlformats.org/officeDocument/2006/relationships/hyperlink" Target="https://www.solarquotes.com.au/battery-storage/reviews/tesla-powerwall-2-review.html" TargetMode="External"/><Relationship Id="rId_hyperlink_270" Type="http://schemas.openxmlformats.org/officeDocument/2006/relationships/hyperlink" Target="https://www.solarquotes.com.au/battery-storage/reviews/byd-review.html" TargetMode="External"/><Relationship Id="rId_hyperlink_271" Type="http://schemas.openxmlformats.org/officeDocument/2006/relationships/hyperlink" Target="https://www.solarquotes.com.au/battery-storage/reviews/byd-review.html" TargetMode="External"/><Relationship Id="rId_hyperlink_272" Type="http://schemas.openxmlformats.org/officeDocument/2006/relationships/hyperlink" Target="https://www.solarquotes.com.au/battery-storage/reviews/byd-review.html" TargetMode="External"/><Relationship Id="rId_hyperlink_273" Type="http://schemas.openxmlformats.org/officeDocument/2006/relationships/hyperlink" Target="https://www.solarquotes.com.au/battery-storage/reviews/byd-review.html" TargetMode="External"/><Relationship Id="rId_hyperlink_274" Type="http://schemas.openxmlformats.org/officeDocument/2006/relationships/hyperlink" Target="https://www.solarquotes.com.au/battery-storage/reviews/byd-review.html" TargetMode="External"/><Relationship Id="rId_hyperlink_275" Type="http://schemas.openxmlformats.org/officeDocument/2006/relationships/hyperlink" Target="https://www.solarquotes.com.au/battery-storage/reviews/byd-review.html" TargetMode="External"/><Relationship Id="rId_hyperlink_276" Type="http://schemas.openxmlformats.org/officeDocument/2006/relationships/hyperlink" Target="https://www.solarquotes.com.au/battery-storage/reviews/byd-review.html" TargetMode="External"/><Relationship Id="rId_hyperlink_277" Type="http://schemas.openxmlformats.org/officeDocument/2006/relationships/hyperlink" Target="https://www.solarquotes.com.au/battery-storage/reviews/byd-review.html" TargetMode="External"/><Relationship Id="rId_hyperlink_278" Type="http://schemas.openxmlformats.org/officeDocument/2006/relationships/hyperlink" Target="https://www.solarquotes.com.au/battery-storage/reviews/byd-review.html" TargetMode="External"/><Relationship Id="rId_hyperlink_279" Type="http://schemas.openxmlformats.org/officeDocument/2006/relationships/hyperlink" Target="https://www.solarquotes.com.au/battery-storage/reviews/energizer-review.html" TargetMode="External"/><Relationship Id="rId_hyperlink_280" Type="http://schemas.openxmlformats.org/officeDocument/2006/relationships/hyperlink" Target="https://www.solarquotes.com.au/battery-storage/reviews/enphase-energy-review.html" TargetMode="External"/><Relationship Id="rId_hyperlink_281" Type="http://schemas.openxmlformats.org/officeDocument/2006/relationships/hyperlink" Target="https://www.solarquotes.com.au/battery-storage/reviews/eveready-review.html" TargetMode="External"/><Relationship Id="rId_hyperlink_282" Type="http://schemas.openxmlformats.org/officeDocument/2006/relationships/hyperlink" Target="https://www.solarquotes.com.au/battery-storage/reviews/eveready-review.html" TargetMode="External"/><Relationship Id="rId_hyperlink_283" Type="http://schemas.openxmlformats.org/officeDocument/2006/relationships/hyperlink" Target="https://www.solarquotes.com.au/battery-storage/reviews/genz-energy-review.html" TargetMode="External"/><Relationship Id="rId_hyperlink_284" Type="http://schemas.openxmlformats.org/officeDocument/2006/relationships/hyperlink" Target="https://www.solarquotes.com.au/battery-storage/reviews/goodwe-review.html" TargetMode="External"/><Relationship Id="rId_hyperlink_285" Type="http://schemas.openxmlformats.org/officeDocument/2006/relationships/hyperlink" Target="https://www.solarquotes.com.au/battery-storage/reviews/goodwe-review.html" TargetMode="External"/><Relationship Id="rId_hyperlink_286" Type="http://schemas.openxmlformats.org/officeDocument/2006/relationships/hyperlink" Target="https://www.solarquotes.com.au/battery-storage/reviews/growatt-review.html" TargetMode="External"/><Relationship Id="rId_hyperlink_287" Type="http://schemas.openxmlformats.org/officeDocument/2006/relationships/hyperlink" Target="https://www.solarquotes.com.au/battery-storage/reviews/growatt-review.html" TargetMode="External"/><Relationship Id="rId_hyperlink_288" Type="http://schemas.openxmlformats.org/officeDocument/2006/relationships/hyperlink" Target="https://www.solarquotes.com.au/battery-storage/reviews/growatt-review.html" TargetMode="External"/><Relationship Id="rId_hyperlink_289" Type="http://schemas.openxmlformats.org/officeDocument/2006/relationships/hyperlink" Target="https://istore.net.au/" TargetMode="External"/><Relationship Id="rId_hyperlink_290" Type="http://schemas.openxmlformats.org/officeDocument/2006/relationships/hyperlink" Target="https://istore.net.au/" TargetMode="External"/><Relationship Id="rId_hyperlink_291" Type="http://schemas.openxmlformats.org/officeDocument/2006/relationships/hyperlink" Target="https://istore.net.au/" TargetMode="External"/><Relationship Id="rId_hyperlink_292" Type="http://schemas.openxmlformats.org/officeDocument/2006/relationships/hyperlink" Target="https://www.solarquotes.com.au/panels/jinko-solar-review.html" TargetMode="External"/><Relationship Id="rId_hyperlink_293" Type="http://schemas.openxmlformats.org/officeDocument/2006/relationships/hyperlink" Target="https://www.solarquotes.com.au/panels/jinko-solar-review.html" TargetMode="External"/><Relationship Id="rId_hyperlink_294" Type="http://schemas.openxmlformats.org/officeDocument/2006/relationships/hyperlink" Target="https://www.solarquotes.com.au/panels/jinko-solar-review.html" TargetMode="External"/><Relationship Id="rId_hyperlink_295" Type="http://schemas.openxmlformats.org/officeDocument/2006/relationships/hyperlink" Target="https://www.solarquotes.com.au/battery-storage/reviews/lg-chem-review.html" TargetMode="External"/><Relationship Id="rId_hyperlink_296" Type="http://schemas.openxmlformats.org/officeDocument/2006/relationships/hyperlink" Target="https://www.solarquotes.com.au/battery-storage/reviews/lg-chem-review.html" TargetMode="External"/><Relationship Id="rId_hyperlink_297" Type="http://schemas.openxmlformats.org/officeDocument/2006/relationships/hyperlink" Target="https://www.solarquotes.com.au/battery-storage/reviews/lg-chem-review.html" TargetMode="External"/><Relationship Id="rId_hyperlink_298" Type="http://schemas.openxmlformats.org/officeDocument/2006/relationships/hyperlink" Target="https://www.solarquotes.com.au/battery-storage/reviews/lg-chem-review.html" TargetMode="External"/><Relationship Id="rId_hyperlink_299" Type="http://schemas.openxmlformats.org/officeDocument/2006/relationships/hyperlink" Target="https://www.solarquotes.com.au/battery-storage/reviews/lg-chem-review.html" TargetMode="External"/><Relationship Id="rId_hyperlink_300" Type="http://schemas.openxmlformats.org/officeDocument/2006/relationships/hyperlink" Target="https://www.solarquotes.com.au/battery-storage/reviews/powerplus-energy-review.html" TargetMode="External"/><Relationship Id="rId_hyperlink_301" Type="http://schemas.openxmlformats.org/officeDocument/2006/relationships/hyperlink" Target="https://www.solarquotes.com.au/battery-storage/reviews/powerplus-energy-review.html" TargetMode="External"/><Relationship Id="rId_hyperlink_302" Type="http://schemas.openxmlformats.org/officeDocument/2006/relationships/hyperlink" Target="https://www.solarquotes.com.au/battery-storage/reviews/pylontech-review.html" TargetMode="External"/><Relationship Id="rId_hyperlink_303" Type="http://schemas.openxmlformats.org/officeDocument/2006/relationships/hyperlink" Target="https://www.solarquotes.com.au/battery-storage/reviews/pylontech-review.html" TargetMode="External"/><Relationship Id="rId_hyperlink_304" Type="http://schemas.openxmlformats.org/officeDocument/2006/relationships/hyperlink" Target="https://www.solarquotes.com.au/battery-storage/reviews/pylontech-review.html" TargetMode="External"/><Relationship Id="rId_hyperlink_305" Type="http://schemas.openxmlformats.org/officeDocument/2006/relationships/hyperlink" Target="https://www.solarquotes.com.au/battery-storage/reviews/pylontech-review.html" TargetMode="External"/><Relationship Id="rId_hyperlink_306" Type="http://schemas.openxmlformats.org/officeDocument/2006/relationships/hyperlink" Target="https://www.solarquotes.com.au/battery-storage/reviews/solax-power-review.html" TargetMode="External"/><Relationship Id="rId_hyperlink_307" Type="http://schemas.openxmlformats.org/officeDocument/2006/relationships/hyperlink" Target="https://www.solarquotes.com.au/battery-storage/reviews/sungrow-review.html" TargetMode="External"/><Relationship Id="rId_hyperlink_308" Type="http://schemas.openxmlformats.org/officeDocument/2006/relationships/hyperlink" Target="https://www.solarquotes.com.au/battery-storage/reviews/sungrow-review.html" TargetMode="External"/><Relationship Id="rId_hyperlink_309" Type="http://schemas.openxmlformats.org/officeDocument/2006/relationships/hyperlink" Target="https://www.solarquotes.com.au/battery-storage/reviews/sungrow-review.html" TargetMode="External"/><Relationship Id="rId_hyperlink_310" Type="http://schemas.openxmlformats.org/officeDocument/2006/relationships/hyperlink" Target="https://www.solarquotes.com.au/battery-storage/reviews/sungrow-review.html" TargetMode="External"/><Relationship Id="rId_hyperlink_311" Type="http://schemas.openxmlformats.org/officeDocument/2006/relationships/hyperlink" Target="https://www.solarquotes.com.au/battery-storage/reviews/sungrow-review.html" TargetMode="External"/><Relationship Id="rId_hyperlink_312" Type="http://schemas.openxmlformats.org/officeDocument/2006/relationships/hyperlink" Target="https://www.solarquotes.com.au/battery-storage/reviews/zenaji-review.html" TargetMode="External"/><Relationship Id="rId_hyperlink_313" Type="http://schemas.openxmlformats.org/officeDocument/2006/relationships/hyperlink" Target="https://www.solarquotes.com.au/inverters/solaredge-review.html" TargetMode="External"/><Relationship Id="rId_hyperlink_314" Type="http://schemas.openxmlformats.org/officeDocument/2006/relationships/hyperlink" Target="https://www.solarquotes.com.au/battery-storage/reviews/delta-review.html" TargetMode="External"/><Relationship Id="rId_hyperlink_315" Type="http://schemas.openxmlformats.org/officeDocument/2006/relationships/hyperlink" Target="https://www.solarquotes.com.au/battery-storage/reviews/delta-review.html" TargetMode="External"/><Relationship Id="rId_hyperlink_316" Type="http://schemas.openxmlformats.org/officeDocument/2006/relationships/hyperlink" Target="https://www.solarquotes.com.au/battery-storage/reviews/sonnen-review.html" TargetMode="External"/><Relationship Id="rId_hyperlink_317" Type="http://schemas.openxmlformats.org/officeDocument/2006/relationships/hyperlink" Target="https://www.solarquotes.com.au/battery-storage/reviews/sonnen-review.html" TargetMode="External"/><Relationship Id="rId_hyperlink_318" Type="http://schemas.openxmlformats.org/officeDocument/2006/relationships/hyperlink" Target="https://www.solarquotes.com.au/battery-storage/reviews/alpha-ess-review.html" TargetMode="External"/><Relationship Id="rId_hyperlink_319" Type="http://schemas.openxmlformats.org/officeDocument/2006/relationships/hyperlink" Target="https://www.solarquotes.com.au/battery-storage/reviews/alpha-ess-review.html" TargetMode="External"/><Relationship Id="rId_hyperlink_320" Type="http://schemas.openxmlformats.org/officeDocument/2006/relationships/hyperlink" Target="https://www.solarquotes.com.au/battery-storage/reviews/alpha-ess-review.html" TargetMode="External"/><Relationship Id="rId_hyperlink_321" Type="http://schemas.openxmlformats.org/officeDocument/2006/relationships/hyperlink" Target="https://www.solarquotes.com.au/battery-storage/reviews/alpha-ess-review.html" TargetMode="External"/><Relationship Id="rId_hyperlink_322" Type="http://schemas.openxmlformats.org/officeDocument/2006/relationships/hyperlink" Target="https://www.solarquotes.com.au/battery-storage/reviews/alpha-ess-review.html" TargetMode="External"/><Relationship Id="rId_hyperlink_323" Type="http://schemas.openxmlformats.org/officeDocument/2006/relationships/hyperlink" Target="https://www.solarquotes.com.au/battery-storage/reviews/redearth-review.html" TargetMode="External"/><Relationship Id="rId_hyperlink_324" Type="http://schemas.openxmlformats.org/officeDocument/2006/relationships/hyperlink" Target="https://www.solarquotes.com.au/battery-storage/reviews/redearth-review.html" TargetMode="External"/><Relationship Id="rId_hyperlink_325" Type="http://schemas.openxmlformats.org/officeDocument/2006/relationships/hyperlink" Target="https://www.solarquotes.com.au/inverters/shenzen-sofar-solar-review.html" TargetMode="External"/><Relationship Id="rId_hyperlink_326" Type="http://schemas.openxmlformats.org/officeDocument/2006/relationships/hyperlink" Target="https://www.solarquotes.com.au/battery-storage/reviews/soltaro-review.html" TargetMode="External"/><Relationship Id="rId_hyperlink_327" Type="http://schemas.openxmlformats.org/officeDocument/2006/relationships/hyperlink" Target="https://www.solarquotes.com.au/battery-storage/reviews/soltaro-review.html" TargetMode="External"/><Relationship Id="rId_hyperlink_328" Type="http://schemas.openxmlformats.org/officeDocument/2006/relationships/hyperlink" Target="https://www.solarquotes.com.au/battery-storage/reviews/soltaro-review.html" TargetMode="External"/><Relationship Id="rId_hyperlink_329" Type="http://schemas.openxmlformats.org/officeDocument/2006/relationships/hyperlink" Target="https://www.solarquotes.com.au/battery-storage/reviews/soltaro-review.html" TargetMode="External"/><Relationship Id="rId_hyperlink_330" Type="http://schemas.openxmlformats.org/officeDocument/2006/relationships/hyperlink" Target="https://www.solarquotes.com.au/battery-storage/reviews/soltaro-review.html" TargetMode="External"/><Relationship Id="rId_hyperlink_331" Type="http://schemas.openxmlformats.org/officeDocument/2006/relationships/hyperlink" Target="https://www.solarquotes.com.au/battery-storage/reviews/sunpower-review.html" TargetMode="External"/><Relationship Id="rId_hyperlink_332" Type="http://schemas.openxmlformats.org/officeDocument/2006/relationships/hyperlink" Target="https://www.solarquotes.com.au/battery-storage/reviews/varta-review.html" TargetMode="External"/><Relationship Id="rId_hyperlink_333" Type="http://schemas.openxmlformats.org/officeDocument/2006/relationships/hyperlink" Target="https://www.bluettipower.com.au/collections/home-battery-backup" TargetMode="External"/><Relationship Id="rId_hyperlink_334" Type="http://schemas.openxmlformats.org/officeDocument/2006/relationships/hyperlink" Target="https://www.lavo.com.au/" TargetMode="External"/><Relationship Id="rId_hyperlink_335" Type="http://schemas.openxmlformats.org/officeDocument/2006/relationships/hyperlink" Target="https://www.solarquotes.com.au/battery-storage/reviews/sigenergy-review.html" TargetMode="External"/><Relationship Id="rId_hyperlink_336" Type="http://schemas.openxmlformats.org/officeDocument/2006/relationships/hyperlink" Target="https://www.solarquotes.com.au/battery-storage/reviews/sigenergy-review.html" TargetMode="External"/><Relationship Id="rId_hyperlink_337" Type="http://schemas.openxmlformats.org/officeDocument/2006/relationships/hyperlink" Target="https://www.solarquotes.com.au/battery-storage/reviews/sigenergy-review.html" TargetMode="External"/><Relationship Id="rId_hyperlink_338" Type="http://schemas.openxmlformats.org/officeDocument/2006/relationships/hyperlink" Target="https://www.solarquotes.com.au/battery-storage/reviews/sigenergy-review.html" TargetMode="External"/><Relationship Id="rId_hyperlink_339" Type="http://schemas.openxmlformats.org/officeDocument/2006/relationships/hyperlink" Target="https://www.solarquotes.com.au/battery-storage/reviews/sigenergy-review.html" TargetMode="External"/><Relationship Id="rId_hyperlink_340" Type="http://schemas.openxmlformats.org/officeDocument/2006/relationships/hyperlink" Target="https://www.solarquotes.com.au/battery-storage/reviews/sigenergy-review.html" TargetMode="External"/><Relationship Id="rId_hyperlink_341" Type="http://schemas.openxmlformats.org/officeDocument/2006/relationships/hyperlink" Target="https://www.solarquotes.com.au/battery-storage/reviews/sigenergy-review.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space="preserve" mc:Ignorable="x14ac">
  <sheetPr>
    <outlinePr summaryBelow="1" summaryRight="1"/>
  </sheetPr>
  <dimension ref="A1:ZZ26"/>
  <sheetViews>
    <sheetView tabSelected="1" workbookViewId="0" showGridLines="true" showRowColHeaders="1">
      <selection activeCell="B1" sqref="B1"/>
    </sheetView>
  </sheetViews>
  <sheetFormatPr defaultRowHeight="14.4" outlineLevelRow="0" outlineLevelCol="0"/>
  <cols>
    <col min="1" max="1" width="34" customWidth="true" style="1"/>
    <col min="2" max="2" width="39" customWidth="true" style="1"/>
    <col min="3" max="3" width="39" customWidth="true" style="1"/>
    <col min="4" max="4" width="39" customWidth="true" style="1"/>
    <col min="5" max="5" width="39" customWidth="true" style="1"/>
    <col min="6" max="6" width="39" customWidth="true" style="1"/>
    <col min="7" max="7" width="39" customWidth="true" style="1"/>
    <col min="8" max="8" width="39" customWidth="true" style="1"/>
    <col min="9" max="9" width="39" customWidth="true" style="1"/>
    <col min="10" max="10" width="39" customWidth="true" style="1"/>
    <col min="11" max="11" width="39" customWidth="true" style="1"/>
    <col min="12" max="12" width="39" customWidth="true" style="1"/>
    <col min="13" max="13" width="39" customWidth="true" style="1"/>
    <col min="14" max="14" width="39" customWidth="true" style="1"/>
    <col min="15" max="15" width="39" customWidth="true" style="1"/>
    <col min="16" max="16" width="39" customWidth="true" style="1"/>
    <col min="17" max="17" width="39" customWidth="true" style="1"/>
    <col min="18" max="18" width="39" customWidth="true" style="1"/>
    <col min="19" max="19" width="39" customWidth="true" style="1"/>
    <col min="20" max="20" width="39" customWidth="true" style="1"/>
    <col min="21" max="21" width="39" customWidth="true" style="1"/>
    <col min="22" max="22" width="39" customWidth="true" style="1"/>
    <col min="23" max="23" width="39" customWidth="true" style="1"/>
    <col min="24" max="24" width="39" customWidth="true" style="1"/>
    <col min="25" max="25" width="39" customWidth="true" style="1"/>
    <col min="26" max="26" width="39" customWidth="true" style="1"/>
    <col min="27" max="27" width="39" customWidth="true" style="1"/>
    <col min="28" max="28" width="39" customWidth="true" style="1"/>
    <col min="29" max="29" width="39" customWidth="true" style="1"/>
    <col min="30" max="30" width="39" customWidth="true" style="1"/>
    <col min="31" max="31" width="39" customWidth="true" style="1"/>
    <col min="32" max="32" width="39" customWidth="true" style="1"/>
    <col min="33" max="33" width="39" customWidth="true" style="1"/>
    <col min="34" max="34" width="39" customWidth="true" style="1"/>
    <col min="35" max="35" width="39" customWidth="true" style="1"/>
    <col min="36" max="36" width="39" customWidth="true" style="1"/>
    <col min="37" max="37" width="39" customWidth="true" style="1"/>
    <col min="38" max="38" width="39" customWidth="true" style="1"/>
    <col min="39" max="39" width="39" customWidth="true" style="1"/>
    <col min="40" max="40" width="39" customWidth="true" style="1"/>
    <col min="41" max="41" width="39" customWidth="true" style="1"/>
    <col min="42" max="42" width="39" customWidth="true" style="1"/>
    <col min="43" max="43" width="39" customWidth="true" style="1"/>
    <col min="44" max="44" width="39" customWidth="true" style="1"/>
    <col min="45" max="45" width="39" customWidth="true" style="1"/>
    <col min="46" max="46" width="39" customWidth="true" style="1"/>
    <col min="47" max="47" width="39" customWidth="true" style="1"/>
    <col min="48" max="48" width="39" customWidth="true" style="1"/>
    <col min="49" max="49" width="39" customWidth="true" style="1"/>
    <col min="50" max="50" width="39" customWidth="true" style="1"/>
    <col min="51" max="51" width="39" customWidth="true" style="1"/>
    <col min="52" max="52" width="39" customWidth="true" style="1"/>
    <col min="53" max="53" width="39" customWidth="true" style="1"/>
    <col min="54" max="54" width="39" customWidth="true" style="1"/>
    <col min="55" max="55" width="39" customWidth="true" style="1"/>
    <col min="56" max="56" width="39" customWidth="true" style="1"/>
    <col min="57" max="57" width="39" customWidth="true" style="1"/>
    <col min="58" max="58" width="39" customWidth="true" style="1"/>
    <col min="59" max="59" width="39" customWidth="true" style="1"/>
    <col min="60" max="60" width="39" customWidth="true" style="1"/>
    <col min="61" max="61" width="39" customWidth="true" style="1"/>
    <col min="62" max="62" width="39" customWidth="true" style="1"/>
    <col min="63" max="63" width="39" customWidth="true" style="1"/>
    <col min="64" max="64" width="39" customWidth="true" style="1"/>
    <col min="65" max="65" width="39" customWidth="true" style="1"/>
    <col min="66" max="66" width="39" customWidth="true" style="1"/>
    <col min="67" max="67" width="39" customWidth="true" style="1"/>
    <col min="68" max="68" width="39" customWidth="true" style="1"/>
    <col min="69" max="69" width="39" customWidth="true" style="1"/>
    <col min="70" max="70" width="39" customWidth="true" style="1"/>
    <col min="71" max="71" width="39" customWidth="true" style="1"/>
    <col min="72" max="72" width="39" customWidth="true" style="1"/>
    <col min="73" max="73" width="39" customWidth="true" style="1"/>
    <col min="74" max="74" width="39" customWidth="true" style="1"/>
    <col min="75" max="75" width="39" customWidth="true" style="1"/>
    <col min="76" max="76" width="39" customWidth="true" style="1"/>
    <col min="77" max="77" width="39" customWidth="true" style="1"/>
    <col min="78" max="78" width="39" customWidth="true" style="1"/>
    <col min="79" max="79" width="39" customWidth="true" style="1"/>
    <col min="80" max="80" width="39" customWidth="true" style="1"/>
    <col min="81" max="81" width="39" customWidth="true" style="1"/>
    <col min="82" max="82" width="39" customWidth="true" style="1"/>
    <col min="83" max="83" width="39" customWidth="true" style="1"/>
    <col min="84" max="84" width="39" customWidth="true" style="1"/>
    <col min="85" max="85" width="39" customWidth="true" style="1"/>
    <col min="86" max="86" width="39" customWidth="true" style="1"/>
    <col min="87" max="87" width="39" customWidth="true" style="1"/>
    <col min="88" max="88" width="39" customWidth="true" style="1"/>
    <col min="89" max="89" width="39" customWidth="true" style="1"/>
    <col min="90" max="90" width="39" customWidth="true" style="1"/>
    <col min="91" max="91" width="39" customWidth="true" style="1"/>
    <col min="92" max="92" width="39" customWidth="true" style="1"/>
    <col min="93" max="93" width="39" customWidth="true" style="1"/>
    <col min="94" max="94" width="39" customWidth="true" style="1"/>
    <col min="95" max="95" width="39" customWidth="true" style="1"/>
    <col min="96" max="96" width="39" customWidth="true" style="1"/>
    <col min="97" max="97" width="39" customWidth="true" style="1"/>
    <col min="98" max="98" width="39" customWidth="true" style="1"/>
    <col min="99" max="99" width="39" customWidth="true" style="1"/>
    <col min="100" max="100" width="39" customWidth="true" style="1"/>
    <col min="101" max="101" width="39" customWidth="true" style="1"/>
    <col min="102" max="102" width="39" customWidth="true" style="1"/>
    <col min="103" max="103" width="39" customWidth="true" style="1"/>
    <col min="104" max="104" width="39" customWidth="true" style="1"/>
    <col min="105" max="105" width="39" customWidth="true" style="1"/>
    <col min="106" max="106" width="39" customWidth="true" style="1"/>
    <col min="107" max="107" width="39" customWidth="true" style="1"/>
    <col min="108" max="108" width="39" customWidth="true" style="1"/>
    <col min="109" max="109" width="39" customWidth="true" style="1"/>
    <col min="110" max="110" width="39" customWidth="true" style="1"/>
    <col min="111" max="111" width="39" customWidth="true" style="1"/>
    <col min="112" max="112" width="39" customWidth="true" style="1"/>
    <col min="113" max="113" width="39" customWidth="true" style="1"/>
    <col min="114" max="114" width="39" customWidth="true" style="1"/>
    <col min="115" max="115" width="39" customWidth="true" style="1"/>
    <col min="116" max="116" width="39" customWidth="true" style="1"/>
    <col min="117" max="117" width="39" customWidth="true" style="1"/>
    <col min="118" max="118" width="39" customWidth="true" style="1"/>
    <col min="119" max="119" width="39" customWidth="true" style="1"/>
    <col min="120" max="120" width="39" customWidth="true" style="1"/>
    <col min="121" max="121" width="39" customWidth="true" style="1"/>
    <col min="122" max="122" width="39" customWidth="true" style="1"/>
    <col min="123" max="123" width="39" customWidth="true" style="1"/>
    <col min="124" max="124" width="39" customWidth="true" style="1"/>
    <col min="125" max="125" width="39" customWidth="true" style="1"/>
    <col min="126" max="126" width="39" customWidth="true" style="1"/>
    <col min="127" max="127" width="39" customWidth="true" style="1"/>
    <col min="128" max="128" width="39" customWidth="true" style="1"/>
    <col min="129" max="129" width="39" customWidth="true" style="1"/>
    <col min="130" max="130" width="39" customWidth="true" style="1"/>
    <col min="131" max="131" width="39" customWidth="true" style="1"/>
    <col min="132" max="132" width="39" customWidth="true" style="1"/>
    <col min="133" max="133" width="39" customWidth="true" style="1"/>
    <col min="134" max="134" width="39" customWidth="true" style="1"/>
    <col min="135" max="135" width="39" customWidth="true" style="1"/>
    <col min="136" max="136" width="39" customWidth="true" style="1"/>
    <col min="137" max="137" width="39" customWidth="true" style="1"/>
    <col min="138" max="138" width="39" customWidth="true" style="1"/>
    <col min="139" max="139" width="39" customWidth="true" style="1"/>
    <col min="140" max="140" width="39" customWidth="true" style="1"/>
    <col min="141" max="141" width="39" customWidth="true" style="1"/>
    <col min="142" max="142" width="39" customWidth="true" style="1"/>
    <col min="143" max="143" width="39" customWidth="true" style="1"/>
    <col min="144" max="144" width="39" customWidth="true" style="1"/>
    <col min="145" max="145" width="39" customWidth="true" style="1"/>
    <col min="146" max="146" width="39" customWidth="true" style="1"/>
    <col min="147" max="147" width="39" customWidth="true" style="1"/>
    <col min="148" max="148" width="39" customWidth="true" style="1"/>
    <col min="149" max="149" width="39" customWidth="true" style="1"/>
    <col min="150" max="150" width="39" customWidth="true" style="1"/>
    <col min="151" max="151" width="39" customWidth="true" style="1"/>
    <col min="152" max="152" width="39" customWidth="true" style="1"/>
    <col min="153" max="153" width="39" customWidth="true" style="1"/>
    <col min="154" max="154" width="39" customWidth="true" style="1"/>
    <col min="155" max="155" width="39" customWidth="true" style="1"/>
    <col min="156" max="156" width="39" customWidth="true" style="1"/>
    <col min="157" max="157" width="39" customWidth="true" style="1"/>
    <col min="158" max="158" width="39" customWidth="true" style="1"/>
    <col min="159" max="159" width="39" customWidth="true" style="1"/>
    <col min="160" max="160" width="39" customWidth="true" style="1"/>
    <col min="161" max="161" width="39" customWidth="true" style="1"/>
    <col min="162" max="162" width="39" customWidth="true" style="1"/>
    <col min="163" max="163" width="39" customWidth="true" style="1"/>
    <col min="164" max="164" width="39" customWidth="true" style="1"/>
    <col min="165" max="165" width="39" customWidth="true" style="1"/>
    <col min="166" max="166" width="39" customWidth="true" style="1"/>
    <col min="167" max="167" width="39" customWidth="true" style="1"/>
    <col min="168" max="168" width="39" customWidth="true" style="1"/>
    <col min="169" max="169" width="39" customWidth="true" style="1"/>
    <col min="170" max="170" width="39" customWidth="true" style="1"/>
    <col min="171" max="171" width="39" customWidth="true" style="1"/>
    <col min="172" max="172" width="39" customWidth="true" style="1"/>
    <col min="173" max="173" width="39" customWidth="true" style="1"/>
    <col min="174" max="174" width="39" customWidth="true" style="1"/>
    <col min="175" max="175" width="39" customWidth="true" style="1"/>
    <col min="176" max="176" width="39" customWidth="true" style="1"/>
    <col min="177" max="177" width="39" customWidth="true" style="1"/>
    <col min="178" max="178" width="39" customWidth="true" style="1"/>
    <col min="179" max="179" width="39" customWidth="true" style="1"/>
    <col min="180" max="180" width="39" customWidth="true" style="1"/>
    <col min="181" max="181" width="39" customWidth="true" style="1"/>
    <col min="182" max="182" width="39" customWidth="true" style="1"/>
    <col min="183" max="183" width="39" customWidth="true" style="1"/>
    <col min="184" max="184" width="39" customWidth="true" style="1"/>
    <col min="185" max="185" width="39" customWidth="true" style="1"/>
    <col min="186" max="186" width="39" customWidth="true" style="1"/>
    <col min="187" max="187" width="39" customWidth="true" style="1"/>
    <col min="188" max="188" width="39" customWidth="true" style="1"/>
    <col min="189" max="189" width="39" customWidth="true" style="1"/>
    <col min="190" max="190" width="39" customWidth="true" style="1"/>
    <col min="191" max="191" width="39" customWidth="true" style="1"/>
    <col min="192" max="192" width="39" customWidth="true" style="1"/>
    <col min="193" max="193" width="39" customWidth="true" style="1"/>
    <col min="194" max="194" width="39" customWidth="true" style="1"/>
    <col min="195" max="195" width="39" customWidth="true" style="1"/>
    <col min="196" max="196" width="39" customWidth="true" style="1"/>
    <col min="197" max="197" width="39" customWidth="true" style="1"/>
    <col min="198" max="198" width="39" customWidth="true" style="1"/>
    <col min="199" max="199" width="39" customWidth="true" style="1"/>
    <col min="200" max="200" width="39" customWidth="true" style="1"/>
    <col min="201" max="201" width="39" customWidth="true" style="1"/>
    <col min="202" max="202" width="39" customWidth="true" style="1"/>
    <col min="203" max="203" width="39" customWidth="true" style="1"/>
    <col min="204" max="204" width="39" customWidth="true" style="1"/>
    <col min="205" max="205" width="39" customWidth="true" style="1"/>
    <col min="206" max="206" width="39" customWidth="true" style="1"/>
    <col min="207" max="207" width="39" customWidth="true" style="1"/>
    <col min="208" max="208" width="39" customWidth="true" style="1"/>
    <col min="209" max="209" width="39" customWidth="true" style="1"/>
    <col min="210" max="210" width="39" customWidth="true" style="1"/>
    <col min="211" max="211" width="39" customWidth="true" style="1"/>
    <col min="212" max="212" width="39" customWidth="true" style="1"/>
    <col min="213" max="213" width="39" customWidth="true" style="1"/>
    <col min="214" max="214" width="39" customWidth="true" style="1"/>
    <col min="215" max="215" width="39" customWidth="true" style="1"/>
    <col min="216" max="216" width="39" customWidth="true" style="1"/>
    <col min="217" max="217" width="39" customWidth="true" style="1"/>
    <col min="218" max="218" width="39" customWidth="true" style="1"/>
    <col min="219" max="219" width="39" customWidth="true" style="1"/>
    <col min="220" max="220" width="39" customWidth="true" style="1"/>
    <col min="221" max="221" width="39" customWidth="true" style="1"/>
    <col min="222" max="222" width="39" customWidth="true" style="1"/>
    <col min="223" max="223" width="39" customWidth="true" style="1"/>
    <col min="224" max="224" width="39" customWidth="true" style="1"/>
    <col min="225" max="225" width="39" customWidth="true" style="1"/>
    <col min="226" max="226" width="39" customWidth="true" style="1"/>
    <col min="227" max="227" width="39" customWidth="true" style="1"/>
    <col min="228" max="228" width="39" customWidth="true" style="1"/>
    <col min="229" max="229" width="39" customWidth="true" style="1"/>
    <col min="230" max="230" width="39" customWidth="true" style="1"/>
    <col min="231" max="231" width="39" customWidth="true" style="1"/>
    <col min="232" max="232" width="39" customWidth="true" style="1"/>
    <col min="233" max="233" width="39" customWidth="true" style="1"/>
    <col min="234" max="234" width="39" customWidth="true" style="1"/>
    <col min="235" max="235" width="39" customWidth="true" style="1"/>
    <col min="236" max="236" width="39" customWidth="true" style="1"/>
    <col min="237" max="237" width="39" customWidth="true" style="1"/>
    <col min="238" max="238" width="39" customWidth="true" style="1"/>
    <col min="239" max="239" width="39" customWidth="true" style="1"/>
    <col min="240" max="240" width="39" customWidth="true" style="1"/>
    <col min="241" max="241" width="39" customWidth="true" style="1"/>
    <col min="242" max="242" width="39" customWidth="true" style="1"/>
    <col min="243" max="243" width="39" customWidth="true" style="1"/>
    <col min="244" max="244" width="39" customWidth="true" style="1"/>
    <col min="245" max="245" width="39" customWidth="true" style="1"/>
    <col min="246" max="246" width="39" customWidth="true" style="1"/>
    <col min="247" max="247" width="39" customWidth="true" style="1"/>
    <col min="248" max="248" width="39" customWidth="true" style="1"/>
    <col min="249" max="249" width="39" customWidth="true" style="1"/>
    <col min="250" max="250" width="39" customWidth="true" style="1"/>
    <col min="251" max="251" width="39" customWidth="true" style="1"/>
    <col min="252" max="252" width="39" customWidth="true" style="1"/>
    <col min="253" max="253" width="39" customWidth="true" style="1"/>
    <col min="254" max="254" width="39" customWidth="true" style="1"/>
    <col min="255" max="255" width="39" customWidth="true" style="1"/>
    <col min="256" max="256" width="39" customWidth="true" style="1"/>
    <col min="257" max="257" width="39" customWidth="true" style="1"/>
    <col min="258" max="258" width="39" customWidth="true" style="1"/>
    <col min="259" max="259" width="39" customWidth="true" style="1"/>
    <col min="260" max="260" width="39" customWidth="true" style="1"/>
    <col min="261" max="261" width="39" customWidth="true" style="1"/>
    <col min="262" max="262" width="39" customWidth="true" style="1"/>
    <col min="263" max="263" width="39" customWidth="true" style="1"/>
    <col min="264" max="264" width="39" customWidth="true" style="1"/>
    <col min="265" max="265" width="39" customWidth="true" style="1"/>
    <col min="266" max="266" width="39" customWidth="true" style="1"/>
    <col min="267" max="267" width="39" customWidth="true" style="1"/>
    <col min="268" max="268" width="39" customWidth="true" style="1"/>
    <col min="269" max="269" width="39" customWidth="true" style="1"/>
    <col min="270" max="270" width="39" customWidth="true" style="1"/>
    <col min="271" max="271" width="39" customWidth="true" style="1"/>
    <col min="272" max="272" width="39" customWidth="true" style="1"/>
    <col min="273" max="273" width="39" customWidth="true" style="1"/>
    <col min="274" max="274" width="39" customWidth="true" style="1"/>
    <col min="275" max="275" width="39" customWidth="true" style="1"/>
    <col min="276" max="276" width="39" customWidth="true" style="1"/>
    <col min="277" max="277" width="39" customWidth="true" style="1"/>
    <col min="278" max="278" width="39" customWidth="true" style="1"/>
    <col min="279" max="279" width="39" customWidth="true" style="1"/>
    <col min="280" max="280" width="39" customWidth="true" style="1"/>
    <col min="281" max="281" width="39" customWidth="true" style="1"/>
    <col min="282" max="282" width="39" customWidth="true" style="1"/>
    <col min="283" max="283" width="39" customWidth="true" style="1"/>
    <col min="284" max="284" width="39" customWidth="true" style="1"/>
    <col min="285" max="285" width="39" customWidth="true" style="1"/>
    <col min="286" max="286" width="39" customWidth="true" style="1"/>
    <col min="287" max="287" width="39" customWidth="true" style="1"/>
    <col min="288" max="288" width="39" customWidth="true" style="1"/>
    <col min="289" max="289" width="39" customWidth="true" style="1"/>
    <col min="290" max="290" width="39" customWidth="true" style="1"/>
    <col min="291" max="291" width="39" customWidth="true" style="1"/>
    <col min="292" max="292" width="39" customWidth="true" style="1"/>
    <col min="293" max="293" width="39" customWidth="true" style="1"/>
    <col min="294" max="294" width="39" customWidth="true" style="1"/>
    <col min="295" max="295" width="39" customWidth="true" style="1"/>
    <col min="296" max="296" width="39" customWidth="true" style="1"/>
    <col min="297" max="297" width="39" customWidth="true" style="1"/>
    <col min="298" max="298" width="39" customWidth="true" style="1"/>
    <col min="299" max="299" width="39" customWidth="true" style="1"/>
    <col min="300" max="300" width="39" customWidth="true" style="1"/>
    <col min="301" max="301" width="39" customWidth="true" style="1"/>
    <col min="302" max="302" width="39" customWidth="true" style="1"/>
    <col min="303" max="303" width="39" customWidth="true" style="1"/>
    <col min="304" max="304" width="39" customWidth="true" style="1"/>
    <col min="305" max="305" width="39" customWidth="true" style="1"/>
    <col min="306" max="306" width="39" customWidth="true" style="1"/>
    <col min="307" max="307" width="39" customWidth="true" style="1"/>
    <col min="308" max="308" width="39" customWidth="true" style="1"/>
    <col min="309" max="309" width="39" customWidth="true" style="1"/>
    <col min="310" max="310" width="39" customWidth="true" style="1"/>
    <col min="311" max="311" width="39" customWidth="true" style="1"/>
    <col min="312" max="312" width="39" customWidth="true" style="1"/>
    <col min="313" max="313" width="39" customWidth="true" style="1"/>
    <col min="314" max="314" width="39" customWidth="true" style="1"/>
    <col min="315" max="315" width="39" customWidth="true" style="1"/>
    <col min="316" max="316" width="39" customWidth="true" style="1"/>
    <col min="317" max="317" width="39" customWidth="true" style="1"/>
    <col min="318" max="318" width="39" customWidth="true" style="1"/>
    <col min="319" max="319" width="39" customWidth="true" style="1"/>
    <col min="320" max="320" width="39" customWidth="true" style="1"/>
    <col min="321" max="321" width="39" customWidth="true" style="1"/>
    <col min="322" max="322" width="39" customWidth="true" style="1"/>
    <col min="323" max="323" width="39" customWidth="true" style="1"/>
    <col min="324" max="324" width="39" customWidth="true" style="1"/>
    <col min="325" max="325" width="39" customWidth="true" style="1"/>
    <col min="326" max="326" width="39" customWidth="true" style="1"/>
    <col min="327" max="327" width="39" customWidth="true" style="1"/>
    <col min="328" max="328" width="39" customWidth="true" style="1"/>
    <col min="329" max="329" width="39" customWidth="true" style="1"/>
    <col min="330" max="330" width="39" customWidth="true" style="1"/>
    <col min="331" max="331" width="39" customWidth="true" style="1"/>
    <col min="332" max="332" width="39" customWidth="true" style="1"/>
    <col min="333" max="333" width="39" customWidth="true" style="1"/>
    <col min="334" max="334" width="39" customWidth="true" style="1"/>
    <col min="335" max="335" width="39" customWidth="true" style="1"/>
    <col min="336" max="336" width="39" customWidth="true" style="1"/>
    <col min="337" max="337" width="39" customWidth="true" style="1"/>
    <col min="338" max="338" width="39" customWidth="true" style="1"/>
    <col min="339" max="339" width="39" customWidth="true" style="1"/>
    <col min="340" max="340" width="39" customWidth="true" style="1"/>
    <col min="341" max="341" width="39" customWidth="true" style="1"/>
    <col min="342" max="342" width="39" customWidth="true" style="1"/>
    <col min="343" max="343" width="39" customWidth="true" style="1"/>
    <col min="344" max="344" width="39" customWidth="true" style="1"/>
    <col min="345" max="345" width="39" customWidth="true" style="1"/>
    <col min="346" max="346" width="39" customWidth="true" style="1"/>
    <col min="347" max="347" width="39" customWidth="true" style="1"/>
    <col min="348" max="348" width="39" customWidth="true" style="1"/>
    <col min="349" max="349" width="39" customWidth="true" style="1"/>
    <col min="350" max="350" width="39" customWidth="true" style="1"/>
    <col min="351" max="351" width="39" customWidth="true" style="1"/>
    <col min="352" max="352" width="39" customWidth="true" style="1"/>
    <col min="353" max="353" width="39" customWidth="true" style="1"/>
    <col min="354" max="354" width="39" customWidth="true" style="1"/>
    <col min="355" max="355" width="39" customWidth="true" style="1"/>
    <col min="356" max="356" width="39" customWidth="true" style="1"/>
    <col min="357" max="357" width="39" customWidth="true" style="1"/>
    <col min="358" max="358" width="39" customWidth="true" style="1"/>
    <col min="359" max="359" width="39" customWidth="true" style="1"/>
    <col min="360" max="360" width="39" customWidth="true" style="1"/>
    <col min="361" max="361" width="39" customWidth="true" style="1"/>
    <col min="362" max="362" width="39" customWidth="true" style="1"/>
    <col min="363" max="363" width="39" customWidth="true" style="1"/>
    <col min="364" max="364" width="39" customWidth="true" style="1"/>
    <col min="365" max="365" width="39" customWidth="true" style="1"/>
    <col min="366" max="366" width="39" customWidth="true" style="1"/>
    <col min="367" max="367" width="39" customWidth="true" style="1"/>
    <col min="368" max="368" width="39" customWidth="true" style="1"/>
    <col min="369" max="369" width="39" customWidth="true" style="1"/>
    <col min="370" max="370" width="39" customWidth="true" style="1"/>
    <col min="371" max="371" width="39" customWidth="true" style="1"/>
    <col min="372" max="372" width="39" customWidth="true" style="1"/>
    <col min="373" max="373" width="39" customWidth="true" style="1"/>
    <col min="374" max="374" width="39" customWidth="true" style="1"/>
    <col min="375" max="375" width="39" customWidth="true" style="1"/>
    <col min="376" max="376" width="39" customWidth="true" style="1"/>
    <col min="377" max="377" width="39" customWidth="true" style="1"/>
    <col min="378" max="378" width="39" customWidth="true" style="1"/>
    <col min="379" max="379" width="39" customWidth="true" style="1"/>
    <col min="380" max="380" width="39" customWidth="true" style="1"/>
    <col min="381" max="381" width="39" customWidth="true" style="1"/>
    <col min="382" max="382" width="39" customWidth="true" style="1"/>
    <col min="383" max="383" width="39" customWidth="true" style="1"/>
    <col min="384" max="384" width="39" customWidth="true" style="1"/>
    <col min="385" max="385" width="39" customWidth="true" style="1"/>
    <col min="386" max="386" width="39" customWidth="true" style="1"/>
    <col min="387" max="387" width="39" customWidth="true" style="1"/>
    <col min="388" max="388" width="39" customWidth="true" style="1"/>
    <col min="389" max="389" width="39" customWidth="true" style="1"/>
    <col min="390" max="390" width="39" customWidth="true" style="1"/>
    <col min="391" max="391" width="39" customWidth="true" style="1"/>
    <col min="392" max="392" width="39" customWidth="true" style="1"/>
    <col min="393" max="393" width="39" customWidth="true" style="1"/>
    <col min="394" max="394" width="39" customWidth="true" style="1"/>
    <col min="395" max="395" width="39" customWidth="true" style="1"/>
    <col min="396" max="396" width="39" customWidth="true" style="1"/>
    <col min="397" max="397" width="39" customWidth="true" style="1"/>
    <col min="398" max="398" width="39" customWidth="true" style="1"/>
    <col min="399" max="399" width="39" customWidth="true" style="1"/>
    <col min="400" max="400" width="39" customWidth="true" style="1"/>
    <col min="401" max="401" width="39" customWidth="true" style="1"/>
    <col min="402" max="402" width="39" customWidth="true" style="1"/>
    <col min="403" max="403" width="39" customWidth="true" style="1"/>
    <col min="404" max="404" width="39" customWidth="true" style="1"/>
    <col min="405" max="405" width="39" customWidth="true" style="1"/>
    <col min="406" max="406" width="39" customWidth="true" style="1"/>
    <col min="407" max="407" width="39" customWidth="true" style="1"/>
    <col min="408" max="408" width="39" customWidth="true" style="1"/>
    <col min="409" max="409" width="39" customWidth="true" style="1"/>
    <col min="410" max="410" width="39" customWidth="true" style="1"/>
    <col min="411" max="411" width="39" customWidth="true" style="1"/>
    <col min="412" max="412" width="39" customWidth="true" style="1"/>
    <col min="413" max="413" width="39" customWidth="true" style="1"/>
    <col min="414" max="414" width="39" customWidth="true" style="1"/>
    <col min="415" max="415" width="39" customWidth="true" style="1"/>
    <col min="416" max="416" width="39" customWidth="true" style="1"/>
    <col min="417" max="417" width="39" customWidth="true" style="1"/>
    <col min="418" max="418" width="39" customWidth="true" style="1"/>
    <col min="419" max="419" width="39" customWidth="true" style="1"/>
    <col min="420" max="420" width="39" customWidth="true" style="1"/>
    <col min="421" max="421" width="39" customWidth="true" style="1"/>
    <col min="422" max="422" width="39" customWidth="true" style="1"/>
    <col min="423" max="423" width="39" customWidth="true" style="1"/>
    <col min="424" max="424" width="39" customWidth="true" style="1"/>
    <col min="425" max="425" width="39" customWidth="true" style="1"/>
    <col min="426" max="426" width="39" customWidth="true" style="1"/>
    <col min="427" max="427" width="39" customWidth="true" style="1"/>
    <col min="428" max="428" width="39" customWidth="true" style="1"/>
    <col min="429" max="429" width="39" customWidth="true" style="1"/>
    <col min="430" max="430" width="39" customWidth="true" style="1"/>
    <col min="431" max="431" width="39" customWidth="true" style="1"/>
    <col min="432" max="432" width="39" customWidth="true" style="1"/>
    <col min="433" max="433" width="39" customWidth="true" style="1"/>
    <col min="434" max="434" width="39" customWidth="true" style="1"/>
    <col min="435" max="435" width="39" customWidth="true" style="1"/>
    <col min="436" max="436" width="39" customWidth="true" style="1"/>
    <col min="437" max="437" width="39" customWidth="true" style="1"/>
    <col min="438" max="438" width="39" customWidth="true" style="1"/>
    <col min="439" max="439" width="39" customWidth="true" style="1"/>
    <col min="440" max="440" width="39" customWidth="true" style="1"/>
    <col min="441" max="441" width="39" customWidth="true" style="1"/>
    <col min="442" max="442" width="39" customWidth="true" style="1"/>
    <col min="443" max="443" width="39" customWidth="true" style="1"/>
    <col min="444" max="444" width="39" customWidth="true" style="1"/>
    <col min="445" max="445" width="39" customWidth="true" style="1"/>
    <col min="446" max="446" width="39" customWidth="true" style="1"/>
    <col min="447" max="447" width="39" customWidth="true" style="1"/>
    <col min="448" max="448" width="39" customWidth="true" style="1"/>
    <col min="449" max="449" width="39" customWidth="true" style="1"/>
    <col min="450" max="450" width="39" customWidth="true" style="1"/>
    <col min="451" max="451" width="39" customWidth="true" style="1"/>
    <col min="452" max="452" width="39" customWidth="true" style="1"/>
    <col min="453" max="453" width="39" customWidth="true" style="1"/>
    <col min="454" max="454" width="39" customWidth="true" style="1"/>
    <col min="455" max="455" width="39" customWidth="true" style="1"/>
    <col min="456" max="456" width="39" customWidth="true" style="1"/>
    <col min="457" max="457" width="39" customWidth="true" style="1"/>
    <col min="458" max="458" width="39" customWidth="true" style="1"/>
    <col min="459" max="459" width="39" customWidth="true" style="1"/>
    <col min="460" max="460" width="39" customWidth="true" style="1"/>
    <col min="461" max="461" width="39" customWidth="true" style="1"/>
    <col min="462" max="462" width="39" customWidth="true" style="1"/>
    <col min="463" max="463" width="39" customWidth="true" style="1"/>
    <col min="464" max="464" width="39" customWidth="true" style="1"/>
    <col min="465" max="465" width="39" customWidth="true" style="1"/>
    <col min="466" max="466" width="39" customWidth="true" style="1"/>
    <col min="467" max="467" width="39" customWidth="true" style="1"/>
    <col min="468" max="468" width="39" customWidth="true" style="1"/>
    <col min="469" max="469" width="39" customWidth="true" style="1"/>
    <col min="470" max="470" width="39" customWidth="true" style="1"/>
    <col min="471" max="471" width="39" customWidth="true" style="1"/>
    <col min="472" max="472" width="39" customWidth="true" style="1"/>
    <col min="473" max="473" width="39" customWidth="true" style="1"/>
    <col min="474" max="474" width="39" customWidth="true" style="1"/>
    <col min="475" max="475" width="39" customWidth="true" style="1"/>
    <col min="476" max="476" width="39" customWidth="true" style="1"/>
    <col min="477" max="477" width="39" customWidth="true" style="1"/>
    <col min="478" max="478" width="39" customWidth="true" style="1"/>
    <col min="479" max="479" width="39" customWidth="true" style="1"/>
    <col min="480" max="480" width="39" customWidth="true" style="1"/>
    <col min="481" max="481" width="39" customWidth="true" style="1"/>
    <col min="482" max="482" width="39" customWidth="true" style="1"/>
    <col min="483" max="483" width="39" customWidth="true" style="1"/>
    <col min="484" max="484" width="39" customWidth="true" style="1"/>
    <col min="485" max="485" width="39" customWidth="true" style="1"/>
    <col min="486" max="486" width="39" customWidth="true" style="1"/>
    <col min="487" max="487" width="39" customWidth="true" style="1"/>
    <col min="488" max="488" width="39" customWidth="true" style="1"/>
    <col min="489" max="489" width="39" customWidth="true" style="1"/>
    <col min="490" max="490" width="39" customWidth="true" style="1"/>
    <col min="491" max="491" width="39" customWidth="true" style="1"/>
    <col min="492" max="492" width="39" customWidth="true" style="1"/>
    <col min="493" max="493" width="39" customWidth="true" style="1"/>
    <col min="494" max="494" width="39" customWidth="true" style="1"/>
    <col min="495" max="495" width="39" customWidth="true" style="1"/>
    <col min="496" max="496" width="39" customWidth="true" style="1"/>
    <col min="497" max="497" width="39" customWidth="true" style="1"/>
    <col min="498" max="498" width="39" customWidth="true" style="1"/>
    <col min="499" max="499" width="39" customWidth="true" style="1"/>
    <col min="500" max="500" width="39" customWidth="true" style="1"/>
    <col min="501" max="501" width="39" customWidth="true" style="1"/>
    <col min="502" max="502" width="39" customWidth="true" style="1"/>
    <col min="503" max="503" width="39" customWidth="true" style="1"/>
    <col min="504" max="504" width="39" customWidth="true" style="1"/>
    <col min="505" max="505" width="39" customWidth="true" style="1"/>
    <col min="506" max="506" width="39" customWidth="true" style="1"/>
    <col min="507" max="507" width="39" customWidth="true" style="1"/>
    <col min="508" max="508" width="39" customWidth="true" style="1"/>
    <col min="509" max="509" width="39" customWidth="true" style="1"/>
    <col min="510" max="510" width="39" customWidth="true" style="1"/>
    <col min="511" max="511" width="39" customWidth="true" style="1"/>
    <col min="512" max="512" width="39" customWidth="true" style="1"/>
    <col min="513" max="513" width="39" customWidth="true" style="1"/>
    <col min="514" max="514" width="39" customWidth="true" style="1"/>
    <col min="515" max="515" width="39" customWidth="true" style="1"/>
    <col min="516" max="516" width="39" customWidth="true" style="1"/>
    <col min="517" max="517" width="39" customWidth="true" style="1"/>
    <col min="518" max="518" width="39" customWidth="true" style="1"/>
    <col min="519" max="519" width="39" customWidth="true" style="1"/>
    <col min="520" max="520" width="39" customWidth="true" style="1"/>
    <col min="521" max="521" width="39" customWidth="true" style="1"/>
    <col min="522" max="522" width="39" customWidth="true" style="1"/>
    <col min="523" max="523" width="39" customWidth="true" style="1"/>
    <col min="524" max="524" width="39" customWidth="true" style="1"/>
    <col min="525" max="525" width="39" customWidth="true" style="1"/>
    <col min="526" max="526" width="39" customWidth="true" style="1"/>
    <col min="527" max="527" width="39" customWidth="true" style="1"/>
    <col min="528" max="528" width="39" customWidth="true" style="1"/>
    <col min="529" max="529" width="39" customWidth="true" style="1"/>
    <col min="530" max="530" width="39" customWidth="true" style="1"/>
    <col min="531" max="531" width="39" customWidth="true" style="1"/>
    <col min="532" max="532" width="39" customWidth="true" style="1"/>
    <col min="533" max="533" width="39" customWidth="true" style="1"/>
    <col min="534" max="534" width="39" customWidth="true" style="1"/>
    <col min="535" max="535" width="39" customWidth="true" style="1"/>
    <col min="536" max="536" width="39" customWidth="true" style="1"/>
    <col min="537" max="537" width="39" customWidth="true" style="1"/>
    <col min="538" max="538" width="39" customWidth="true" style="1"/>
    <col min="539" max="539" width="39" customWidth="true" style="1"/>
    <col min="540" max="540" width="39" customWidth="true" style="1"/>
    <col min="541" max="541" width="39" customWidth="true" style="1"/>
    <col min="542" max="542" width="39" customWidth="true" style="1"/>
    <col min="543" max="543" width="39" customWidth="true" style="1"/>
    <col min="544" max="544" width="39" customWidth="true" style="1"/>
    <col min="545" max="545" width="39" customWidth="true" style="1"/>
    <col min="546" max="546" width="39" customWidth="true" style="1"/>
    <col min="547" max="547" width="39" customWidth="true" style="1"/>
    <col min="548" max="548" width="39" customWidth="true" style="1"/>
    <col min="549" max="549" width="39" customWidth="true" style="1"/>
    <col min="550" max="550" width="39" customWidth="true" style="1"/>
    <col min="551" max="551" width="39" customWidth="true" style="1"/>
    <col min="552" max="552" width="39" customWidth="true" style="1"/>
    <col min="553" max="553" width="39" customWidth="true" style="1"/>
    <col min="554" max="554" width="39" customWidth="true" style="1"/>
    <col min="555" max="555" width="39" customWidth="true" style="1"/>
    <col min="556" max="556" width="39" customWidth="true" style="1"/>
    <col min="557" max="557" width="39" customWidth="true" style="1"/>
    <col min="558" max="558" width="39" customWidth="true" style="1"/>
    <col min="559" max="559" width="39" customWidth="true" style="1"/>
    <col min="560" max="560" width="39" customWidth="true" style="1"/>
    <col min="561" max="561" width="39" customWidth="true" style="1"/>
    <col min="562" max="562" width="39" customWidth="true" style="1"/>
    <col min="563" max="563" width="39" customWidth="true" style="1"/>
    <col min="564" max="564" width="39" customWidth="true" style="1"/>
    <col min="565" max="565" width="39" customWidth="true" style="1"/>
    <col min="566" max="566" width="39" customWidth="true" style="1"/>
    <col min="567" max="567" width="39" customWidth="true" style="1"/>
    <col min="568" max="568" width="39" customWidth="true" style="1"/>
    <col min="569" max="569" width="39" customWidth="true" style="1"/>
    <col min="570" max="570" width="39" customWidth="true" style="1"/>
    <col min="571" max="571" width="39" customWidth="true" style="1"/>
    <col min="572" max="572" width="39" customWidth="true" style="1"/>
    <col min="573" max="573" width="39" customWidth="true" style="1"/>
    <col min="574" max="574" width="39" customWidth="true" style="1"/>
    <col min="575" max="575" width="39" customWidth="true" style="1"/>
    <col min="576" max="576" width="39" customWidth="true" style="1"/>
    <col min="577" max="577" width="39" customWidth="true" style="1"/>
    <col min="578" max="578" width="39" customWidth="true" style="1"/>
    <col min="579" max="579" width="39" customWidth="true" style="1"/>
    <col min="580" max="580" width="39" customWidth="true" style="1"/>
    <col min="581" max="581" width="39" customWidth="true" style="1"/>
    <col min="582" max="582" width="39" customWidth="true" style="1"/>
    <col min="583" max="583" width="39" customWidth="true" style="1"/>
    <col min="584" max="584" width="39" customWidth="true" style="1"/>
    <col min="585" max="585" width="39" customWidth="true" style="1"/>
    <col min="586" max="586" width="39" customWidth="true" style="1"/>
    <col min="587" max="587" width="39" customWidth="true" style="1"/>
    <col min="588" max="588" width="39" customWidth="true" style="1"/>
    <col min="589" max="589" width="39" customWidth="true" style="1"/>
    <col min="590" max="590" width="39" customWidth="true" style="1"/>
    <col min="591" max="591" width="39" customWidth="true" style="1"/>
    <col min="592" max="592" width="39" customWidth="true" style="1"/>
    <col min="593" max="593" width="39" customWidth="true" style="1"/>
    <col min="594" max="594" width="39" customWidth="true" style="1"/>
    <col min="595" max="595" width="39" customWidth="true" style="1"/>
    <col min="596" max="596" width="39" customWidth="true" style="1"/>
    <col min="597" max="597" width="39" customWidth="true" style="1"/>
    <col min="598" max="598" width="39" customWidth="true" style="1"/>
    <col min="599" max="599" width="39" customWidth="true" style="1"/>
    <col min="600" max="600" width="39" customWidth="true" style="1"/>
    <col min="601" max="601" width="39" customWidth="true" style="1"/>
    <col min="602" max="602" width="39" customWidth="true" style="1"/>
    <col min="603" max="603" width="39" customWidth="true" style="1"/>
    <col min="604" max="604" width="39" customWidth="true" style="1"/>
    <col min="605" max="605" width="39" customWidth="true" style="1"/>
    <col min="606" max="606" width="39" customWidth="true" style="1"/>
    <col min="607" max="607" width="39" customWidth="true" style="1"/>
    <col min="608" max="608" width="39" customWidth="true" style="1"/>
    <col min="609" max="609" width="39" customWidth="true" style="1"/>
    <col min="610" max="610" width="39" customWidth="true" style="1"/>
    <col min="611" max="611" width="39" customWidth="true" style="1"/>
    <col min="612" max="612" width="39" customWidth="true" style="1"/>
    <col min="613" max="613" width="39" customWidth="true" style="1"/>
    <col min="614" max="614" width="39" customWidth="true" style="1"/>
    <col min="615" max="615" width="39" customWidth="true" style="1"/>
    <col min="616" max="616" width="39" customWidth="true" style="1"/>
    <col min="617" max="617" width="39" customWidth="true" style="1"/>
    <col min="618" max="618" width="39" customWidth="true" style="1"/>
    <col min="619" max="619" width="39" customWidth="true" style="1"/>
    <col min="620" max="620" width="39" customWidth="true" style="1"/>
    <col min="621" max="621" width="39" customWidth="true" style="1"/>
    <col min="622" max="622" width="39" customWidth="true" style="1"/>
    <col min="623" max="623" width="39" customWidth="true" style="1"/>
    <col min="624" max="624" width="39" customWidth="true" style="1"/>
    <col min="625" max="625" width="39" customWidth="true" style="1"/>
    <col min="626" max="626" width="39" customWidth="true" style="1"/>
    <col min="627" max="627" width="39" customWidth="true" style="1"/>
    <col min="628" max="628" width="39" customWidth="true" style="1"/>
    <col min="629" max="629" width="39" customWidth="true" style="1"/>
    <col min="630" max="630" width="39" customWidth="true" style="1"/>
    <col min="631" max="631" width="39" customWidth="true" style="1"/>
    <col min="632" max="632" width="39" customWidth="true" style="1"/>
    <col min="633" max="633" width="39" customWidth="true" style="1"/>
    <col min="634" max="634" width="39" customWidth="true" style="1"/>
    <col min="635" max="635" width="39" customWidth="true" style="1"/>
    <col min="636" max="636" width="39" customWidth="true" style="1"/>
    <col min="637" max="637" width="39" customWidth="true" style="1"/>
    <col min="638" max="638" width="39" customWidth="true" style="1"/>
    <col min="639" max="639" width="39" customWidth="true" style="1"/>
    <col min="640" max="640" width="39" customWidth="true" style="1"/>
    <col min="641" max="641" width="39" customWidth="true" style="1"/>
    <col min="642" max="642" width="39" customWidth="true" style="1"/>
    <col min="643" max="643" width="39" customWidth="true" style="1"/>
    <col min="644" max="644" width="39" customWidth="true" style="1"/>
    <col min="645" max="645" width="39" customWidth="true" style="1"/>
    <col min="646" max="646" width="39" customWidth="true" style="1"/>
    <col min="647" max="647" width="39" customWidth="true" style="1"/>
    <col min="648" max="648" width="39" customWidth="true" style="1"/>
    <col min="649" max="649" width="39" customWidth="true" style="1"/>
    <col min="650" max="650" width="39" customWidth="true" style="1"/>
    <col min="651" max="651" width="39" customWidth="true" style="1"/>
    <col min="652" max="652" width="39" customWidth="true" style="1"/>
    <col min="653" max="653" width="39" customWidth="true" style="1"/>
    <col min="654" max="654" width="39" customWidth="true" style="1"/>
    <col min="655" max="655" width="39" customWidth="true" style="1"/>
    <col min="656" max="656" width="39" customWidth="true" style="1"/>
    <col min="657" max="657" width="39" customWidth="true" style="1"/>
    <col min="658" max="658" width="39" customWidth="true" style="1"/>
    <col min="659" max="659" width="39" customWidth="true" style="1"/>
    <col min="660" max="660" width="39" customWidth="true" style="1"/>
    <col min="661" max="661" width="39" customWidth="true" style="1"/>
    <col min="662" max="662" width="39" customWidth="true" style="1"/>
    <col min="663" max="663" width="39" customWidth="true" style="1"/>
    <col min="664" max="664" width="39" customWidth="true" style="1"/>
    <col min="665" max="665" width="39" customWidth="true" style="1"/>
    <col min="666" max="666" width="39" customWidth="true" style="1"/>
    <col min="667" max="667" width="39" customWidth="true" style="1"/>
    <col min="668" max="668" width="39" customWidth="true" style="1"/>
    <col min="669" max="669" width="39" customWidth="true" style="1"/>
    <col min="670" max="670" width="39" customWidth="true" style="1"/>
    <col min="671" max="671" width="39" customWidth="true" style="1"/>
    <col min="672" max="672" width="39" customWidth="true" style="1"/>
    <col min="673" max="673" width="39" customWidth="true" style="1"/>
    <col min="674" max="674" width="39" customWidth="true" style="1"/>
    <col min="675" max="675" width="39" customWidth="true" style="1"/>
    <col min="676" max="676" width="39" customWidth="true" style="1"/>
    <col min="677" max="677" width="39" customWidth="true" style="1"/>
    <col min="678" max="678" width="39" customWidth="true" style="1"/>
    <col min="679" max="679" width="39" customWidth="true" style="1"/>
    <col min="680" max="680" width="39" customWidth="true" style="1"/>
    <col min="681" max="681" width="39" customWidth="true" style="1"/>
    <col min="682" max="682" width="39" customWidth="true" style="1"/>
    <col min="683" max="683" width="39" customWidth="true" style="1"/>
    <col min="684" max="684" width="39" customWidth="true" style="1"/>
    <col min="685" max="685" width="39" customWidth="true" style="1"/>
    <col min="686" max="686" width="39" customWidth="true" style="1"/>
    <col min="687" max="687" width="39" customWidth="true" style="1"/>
    <col min="688" max="688" width="39" customWidth="true" style="1"/>
    <col min="689" max="689" width="39" customWidth="true" style="1"/>
    <col min="690" max="690" width="39" customWidth="true" style="1"/>
    <col min="691" max="691" width="39" customWidth="true" style="1"/>
    <col min="692" max="692" width="39" customWidth="true" style="1"/>
    <col min="693" max="693" width="39" customWidth="true" style="1"/>
    <col min="694" max="694" width="39" customWidth="true" style="1"/>
    <col min="695" max="695" width="39" customWidth="true" style="1"/>
    <col min="696" max="696" width="39" customWidth="true" style="1"/>
    <col min="697" max="697" width="39" customWidth="true" style="1"/>
    <col min="698" max="698" width="39" customWidth="true" style="1"/>
    <col min="699" max="699" width="39" customWidth="true" style="1"/>
    <col min="700" max="700" width="39" customWidth="true" style="1"/>
    <col min="701" max="701" width="39" customWidth="true" style="1"/>
    <col min="702" max="702" width="39" customWidth="true" style="1"/>
  </cols>
  <sheetData>
    <row r="1" spans="1:702">
      <c r="A1" s="3" t="s">
        <v>0</v>
      </c>
      <c r="B1" s="4" t="str">
        <f>HYPERLINK("https://www.solarquotes.com.au/","Latest version here")</f>
        <v>Latest version here</v>
      </c>
    </row>
    <row r="2" spans="1:702">
      <c r="A2" s="1" t="s">
        <v>1</v>
      </c>
      <c r="B2" s="1" t="s">
        <v>2</v>
      </c>
      <c r="C2" s="1" t="s">
        <v>3</v>
      </c>
      <c r="D2" s="1" t="s">
        <v>4</v>
      </c>
      <c r="E2" s="1" t="s">
        <v>5</v>
      </c>
      <c r="F2" s="1" t="s">
        <v>6</v>
      </c>
      <c r="G2" s="1" t="s">
        <v>7</v>
      </c>
      <c r="H2" s="1" t="s">
        <v>8</v>
      </c>
      <c r="I2" s="1" t="s">
        <v>9</v>
      </c>
      <c r="J2" s="1" t="s">
        <v>10</v>
      </c>
      <c r="K2" s="1" t="s">
        <v>11</v>
      </c>
      <c r="L2" s="1" t="s">
        <v>12</v>
      </c>
      <c r="M2" s="1" t="s">
        <v>13</v>
      </c>
      <c r="N2" s="1" t="s">
        <v>14</v>
      </c>
      <c r="O2" s="1" t="s">
        <v>15</v>
      </c>
      <c r="P2" s="1" t="s">
        <v>16</v>
      </c>
      <c r="Q2" s="1" t="s">
        <v>17</v>
      </c>
      <c r="R2" s="1" t="s">
        <v>18</v>
      </c>
      <c r="S2" s="1" t="s">
        <v>19</v>
      </c>
      <c r="T2" s="1" t="s">
        <v>20</v>
      </c>
      <c r="U2" s="1" t="s">
        <v>21</v>
      </c>
      <c r="V2" s="1" t="s">
        <v>22</v>
      </c>
      <c r="W2" s="1" t="s">
        <v>23</v>
      </c>
      <c r="X2" s="1" t="s">
        <v>24</v>
      </c>
      <c r="Y2" s="1" t="s">
        <v>25</v>
      </c>
      <c r="Z2" s="1" t="s">
        <v>26</v>
      </c>
      <c r="AA2" s="1" t="s">
        <v>27</v>
      </c>
      <c r="AB2" s="1" t="s">
        <v>28</v>
      </c>
      <c r="AC2" s="1" t="s">
        <v>29</v>
      </c>
      <c r="AD2" s="1" t="s">
        <v>30</v>
      </c>
      <c r="AE2" s="1" t="s">
        <v>31</v>
      </c>
      <c r="AF2" s="1" t="s">
        <v>32</v>
      </c>
      <c r="AG2" s="1" t="s">
        <v>33</v>
      </c>
      <c r="AH2" s="1" t="s">
        <v>34</v>
      </c>
      <c r="AI2" s="1" t="s">
        <v>35</v>
      </c>
      <c r="AJ2" s="1" t="s">
        <v>36</v>
      </c>
      <c r="AK2" s="1" t="s">
        <v>37</v>
      </c>
      <c r="AL2" s="1" t="s">
        <v>38</v>
      </c>
      <c r="AM2" s="1" t="s">
        <v>39</v>
      </c>
      <c r="AN2" s="1" t="s">
        <v>40</v>
      </c>
      <c r="AO2" s="1" t="s">
        <v>41</v>
      </c>
      <c r="AP2" s="1" t="s">
        <v>42</v>
      </c>
      <c r="AQ2" s="1" t="s">
        <v>43</v>
      </c>
      <c r="AR2" s="1" t="s">
        <v>44</v>
      </c>
      <c r="AS2" s="1" t="s">
        <v>45</v>
      </c>
      <c r="AT2" s="1" t="s">
        <v>46</v>
      </c>
      <c r="AU2" s="1" t="s">
        <v>47</v>
      </c>
      <c r="AV2" s="1" t="s">
        <v>48</v>
      </c>
      <c r="AW2" s="1" t="s">
        <v>49</v>
      </c>
      <c r="AX2" s="1" t="s">
        <v>50</v>
      </c>
      <c r="AY2" s="1" t="s">
        <v>51</v>
      </c>
      <c r="AZ2" s="1" t="s">
        <v>52</v>
      </c>
      <c r="BA2" s="1" t="s">
        <v>53</v>
      </c>
      <c r="BB2" s="1" t="s">
        <v>54</v>
      </c>
      <c r="BC2" s="1" t="s">
        <v>55</v>
      </c>
      <c r="BD2" s="1" t="s">
        <v>56</v>
      </c>
      <c r="BE2" s="1" t="s">
        <v>57</v>
      </c>
      <c r="BF2" s="1" t="s">
        <v>58</v>
      </c>
      <c r="BG2" s="1" t="s">
        <v>59</v>
      </c>
      <c r="BH2" s="1" t="s">
        <v>60</v>
      </c>
      <c r="BI2" s="1" t="s">
        <v>61</v>
      </c>
      <c r="BJ2" s="1" t="s">
        <v>62</v>
      </c>
      <c r="BK2" s="1" t="s">
        <v>63</v>
      </c>
      <c r="BL2" s="1" t="s">
        <v>64</v>
      </c>
      <c r="BM2" s="1" t="s">
        <v>65</v>
      </c>
      <c r="BN2" s="1" t="s">
        <v>66</v>
      </c>
      <c r="BO2" s="1" t="s">
        <v>67</v>
      </c>
      <c r="BP2" s="1" t="s">
        <v>68</v>
      </c>
      <c r="BQ2" s="1" t="s">
        <v>69</v>
      </c>
      <c r="BR2" s="1" t="s">
        <v>70</v>
      </c>
      <c r="BS2" s="1" t="s">
        <v>71</v>
      </c>
      <c r="BT2" s="1" t="s">
        <v>72</v>
      </c>
      <c r="BU2" s="1" t="s">
        <v>73</v>
      </c>
      <c r="BV2" s="1" t="s">
        <v>74</v>
      </c>
      <c r="BW2" s="1" t="s">
        <v>75</v>
      </c>
    </row>
    <row r="3" spans="1:702" customHeight="1" ht="220">
      <c r="A3" s="1" t="s">
        <v>76</v>
      </c>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row>
    <row r="4" spans="1:702" customHeight="1" ht="230">
      <c r="A4" s="1" t="s">
        <v>77</v>
      </c>
      <c r="B4" s="1"/>
      <c r="C4" s="1"/>
      <c r="D4" s="1"/>
      <c r="E4" s="1"/>
      <c r="F4" s="1"/>
      <c r="G4" s="1"/>
      <c r="H4" s="1"/>
      <c r="I4" s="1"/>
      <c r="J4" s="1"/>
      <c r="K4" s="1"/>
      <c r="L4" s="1"/>
      <c r="M4" s="1"/>
      <c r="N4" s="1"/>
      <c r="O4" s="1"/>
      <c r="P4" s="1"/>
      <c r="Q4" s="1"/>
      <c r="R4" s="1"/>
      <c r="S4" s="1"/>
      <c r="T4" s="1"/>
      <c r="U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row>
    <row r="5" spans="1:702">
      <c r="A5" s="1" t="s">
        <v>78</v>
      </c>
      <c r="B5" s="1" t="s">
        <v>79</v>
      </c>
      <c r="C5" s="1" t="s">
        <v>80</v>
      </c>
      <c r="D5" s="1" t="s">
        <v>81</v>
      </c>
      <c r="E5" s="1" t="s">
        <v>82</v>
      </c>
      <c r="F5" s="1" t="s">
        <v>83</v>
      </c>
      <c r="G5" s="1" t="s">
        <v>84</v>
      </c>
      <c r="H5" s="1" t="s">
        <v>85</v>
      </c>
      <c r="I5" s="1" t="s">
        <v>86</v>
      </c>
      <c r="J5" s="1" t="s">
        <v>87</v>
      </c>
      <c r="K5" s="1" t="s">
        <v>88</v>
      </c>
      <c r="L5" s="1" t="s">
        <v>89</v>
      </c>
      <c r="M5" s="1" t="s">
        <v>90</v>
      </c>
      <c r="N5" s="1" t="s">
        <v>86</v>
      </c>
      <c r="O5" s="1" t="s">
        <v>91</v>
      </c>
      <c r="P5" s="1" t="s">
        <v>85</v>
      </c>
      <c r="Q5" s="1" t="s">
        <v>92</v>
      </c>
      <c r="R5" s="1" t="s">
        <v>93</v>
      </c>
      <c r="S5" s="1" t="s">
        <v>94</v>
      </c>
      <c r="T5" s="1" t="s">
        <v>95</v>
      </c>
      <c r="U5" s="1" t="s">
        <v>95</v>
      </c>
      <c r="V5" s="1" t="s">
        <v>96</v>
      </c>
      <c r="W5" s="1" t="s">
        <v>97</v>
      </c>
      <c r="X5" s="1" t="s">
        <v>98</v>
      </c>
      <c r="Y5" s="1" t="s">
        <v>99</v>
      </c>
      <c r="Z5" s="1" t="s">
        <v>100</v>
      </c>
      <c r="AA5" s="1" t="s">
        <v>101</v>
      </c>
      <c r="AB5" s="1" t="s">
        <v>102</v>
      </c>
      <c r="AC5" s="1" t="s">
        <v>103</v>
      </c>
      <c r="AD5" s="1" t="s">
        <v>104</v>
      </c>
      <c r="AE5" s="1" t="s">
        <v>105</v>
      </c>
      <c r="AF5" s="1" t="s">
        <v>82</v>
      </c>
      <c r="AG5" s="1" t="s">
        <v>106</v>
      </c>
      <c r="AH5" s="1" t="s">
        <v>107</v>
      </c>
      <c r="AI5" s="1" t="s">
        <v>108</v>
      </c>
      <c r="AJ5" s="1" t="s">
        <v>85</v>
      </c>
      <c r="AK5" s="1" t="s">
        <v>100</v>
      </c>
      <c r="AL5" s="1" t="s">
        <v>109</v>
      </c>
      <c r="AM5" s="1" t="s">
        <v>110</v>
      </c>
      <c r="AN5" s="1" t="s">
        <v>111</v>
      </c>
      <c r="AO5" s="1" t="s">
        <v>82</v>
      </c>
      <c r="AP5" s="1" t="s">
        <v>112</v>
      </c>
      <c r="AQ5" s="1" t="s">
        <v>113</v>
      </c>
      <c r="AR5" s="1" t="s">
        <v>114</v>
      </c>
      <c r="AS5" s="1" t="s">
        <v>84</v>
      </c>
      <c r="AT5" s="1" t="s">
        <v>115</v>
      </c>
      <c r="AU5" s="1" t="s">
        <v>85</v>
      </c>
      <c r="AV5" s="1" t="s">
        <v>116</v>
      </c>
      <c r="AW5" s="1" t="s">
        <v>117</v>
      </c>
      <c r="AX5" s="1" t="s">
        <v>118</v>
      </c>
      <c r="AY5" s="1" t="s">
        <v>114</v>
      </c>
      <c r="AZ5" s="1" t="s">
        <v>119</v>
      </c>
      <c r="BA5" s="1" t="s">
        <v>120</v>
      </c>
      <c r="BB5" s="1" t="s">
        <v>121</v>
      </c>
      <c r="BC5" s="1" t="s">
        <v>122</v>
      </c>
      <c r="BD5" s="1" t="s">
        <v>123</v>
      </c>
      <c r="BE5" s="1" t="s">
        <v>124</v>
      </c>
      <c r="BF5" s="1" t="s">
        <v>125</v>
      </c>
      <c r="BG5" s="1" t="s">
        <v>126</v>
      </c>
      <c r="BH5" s="1" t="s">
        <v>90</v>
      </c>
      <c r="BI5" s="1" t="s">
        <v>127</v>
      </c>
      <c r="BJ5" s="1" t="s">
        <v>128</v>
      </c>
      <c r="BK5" s="1" t="s">
        <v>114</v>
      </c>
      <c r="BL5" s="1" t="s">
        <v>129</v>
      </c>
      <c r="BM5" s="1" t="s">
        <v>130</v>
      </c>
      <c r="BN5" s="1" t="s">
        <v>131</v>
      </c>
      <c r="BO5" s="1" t="s">
        <v>132</v>
      </c>
      <c r="BP5" s="1" t="s">
        <v>133</v>
      </c>
      <c r="BQ5" s="1" t="s">
        <v>134</v>
      </c>
      <c r="BR5" s="1" t="s">
        <v>135</v>
      </c>
      <c r="BS5" s="1" t="s">
        <v>114</v>
      </c>
      <c r="BT5" s="1" t="s">
        <v>136</v>
      </c>
      <c r="BU5" s="1" t="s">
        <v>137</v>
      </c>
      <c r="BV5" s="1" t="s">
        <v>118</v>
      </c>
      <c r="BW5" s="1" t="s">
        <v>130</v>
      </c>
    </row>
    <row r="6" spans="1:702">
      <c r="A6" s="1" t="s">
        <v>138</v>
      </c>
      <c r="B6" s="2" t="str">
        <f>HYPERLINK("https://www.solarquotes.com.au/battery-storage/reviews/tesla-powerwall-3-review.html","Yes, review here.")</f>
        <v>Yes, review here.</v>
      </c>
      <c r="C6" s="2" t="str">
        <f>HYPERLINK("https://www.solarquotes.com.au/battery-storage/reviews/tesla-powerwall-2-review.html","Yes, review here.")</f>
        <v>Yes, review here.</v>
      </c>
      <c r="D6" s="1" t="s">
        <v>139</v>
      </c>
      <c r="E6" s="1" t="s">
        <v>139</v>
      </c>
      <c r="F6" s="1" t="s">
        <v>139</v>
      </c>
      <c r="G6" s="1" t="s">
        <v>139</v>
      </c>
      <c r="H6" s="1" t="s">
        <v>139</v>
      </c>
      <c r="I6" s="1" t="s">
        <v>139</v>
      </c>
      <c r="J6" s="1" t="s">
        <v>139</v>
      </c>
      <c r="K6" s="1" t="s">
        <v>139</v>
      </c>
      <c r="L6" s="1" t="s">
        <v>139</v>
      </c>
      <c r="M6" s="1" t="s">
        <v>140</v>
      </c>
      <c r="N6" s="1" t="s">
        <v>140</v>
      </c>
      <c r="O6" s="1" t="s">
        <v>140</v>
      </c>
      <c r="P6" s="1" t="s">
        <v>140</v>
      </c>
      <c r="Q6" s="1" t="s">
        <v>139</v>
      </c>
      <c r="R6" s="1" t="s">
        <v>140</v>
      </c>
      <c r="S6" s="1" t="s">
        <v>140</v>
      </c>
      <c r="T6" s="1" t="s">
        <v>139</v>
      </c>
      <c r="U6" s="1" t="s">
        <v>139</v>
      </c>
      <c r="V6" s="1" t="s">
        <v>139</v>
      </c>
      <c r="W6" s="2" t="str">
        <f>HYPERLINK("https://www.solarquotes.com.au/blog/huawei-luna2000-battery-review/","Yes, review here.")</f>
        <v>Yes, review here.</v>
      </c>
      <c r="X6" s="2" t="str">
        <f>HYPERLINK("https://www.solarquotes.com.au/blog/huawei-luna2000-battery-review/","Yes, review here.")</f>
        <v>Yes, review here.</v>
      </c>
      <c r="Y6" s="2" t="str">
        <f>HYPERLINK("https://www.solarquotes.com.au/blog/huawei-luna2000-battery-review/","Yes, review here.")</f>
        <v>Yes, review here.</v>
      </c>
      <c r="Z6" s="2" t="str">
        <f>HYPERLINK("https://www.solarquotes.com.au/blog/jinko-solar-suntank-warranty/","Yes, review here.")</f>
        <v>Yes, review here.</v>
      </c>
      <c r="AA6" s="2" t="str">
        <f>HYPERLINK("https://www.solarquotes.com.au/blog/jinko-solar-suntank-warranty/","Yes, review here.")</f>
        <v>Yes, review here.</v>
      </c>
      <c r="AB6" s="2" t="str">
        <f>HYPERLINK("https://www.solarquotes.com.au/blog/jinko-solar-suntank-warranty/","Yes, review here.")</f>
        <v>Yes, review here.</v>
      </c>
      <c r="AC6" s="2" t="str">
        <f>HYPERLINK("https://www.solarquotes.com.au/blog/new-lg-chem-resu-batteries-smaller-powerful-cheaper-powerwall/","Yes, review here.")</f>
        <v>Yes, review here.</v>
      </c>
      <c r="AD6" s="2" t="str">
        <f>HYPERLINK("https://www.solarquotes.com.au/blog/new-lg-chem-resu-batteries-smaller-powerful-cheaper-powerwall/","Yes, review here.")</f>
        <v>Yes, review here.</v>
      </c>
      <c r="AE6" s="2" t="str">
        <f>HYPERLINK("https://www.solarquotes.com.au/blog/new-lg-chem-resu-batteries-smaller-powerful-cheaper-powerwall/","Yes, review here.")</f>
        <v>Yes, review here.</v>
      </c>
      <c r="AF6" s="1" t="s">
        <v>140</v>
      </c>
      <c r="AG6" s="1" t="s">
        <v>140</v>
      </c>
      <c r="AH6" s="1" t="s">
        <v>139</v>
      </c>
      <c r="AI6" s="1" t="s">
        <v>139</v>
      </c>
      <c r="AJ6" s="1" t="s">
        <v>139</v>
      </c>
      <c r="AK6" s="1" t="s">
        <v>139</v>
      </c>
      <c r="AL6" s="1" t="s">
        <v>139</v>
      </c>
      <c r="AM6" s="1" t="s">
        <v>139</v>
      </c>
      <c r="AN6" s="1" t="s">
        <v>140</v>
      </c>
      <c r="AO6" s="2" t="str">
        <f>HYPERLINK("https://www.solarquotes.com.au/blog/sungrow-battery-home-installation/","Yes, review here.")</f>
        <v>Yes, review here.</v>
      </c>
      <c r="AP6" s="2" t="str">
        <f>HYPERLINK("https://www.solarquotes.com.au/blog/sungrow-battery-home-installation/","Yes, review here.")</f>
        <v>Yes, review here.</v>
      </c>
      <c r="AQ6" s="1" t="s">
        <v>139</v>
      </c>
      <c r="AR6" s="2" t="str">
        <f>HYPERLINK("https://www.solarquotes.com.au/blog/sungrow-battery-home-installation/","Yes, review here.")</f>
        <v>Yes, review here.</v>
      </c>
      <c r="AS6" s="2" t="str">
        <f>HYPERLINK("https://www.solarquotes.com.au/blog/sungrow-battery-home-installation/","Yes, review here.")</f>
        <v>Yes, review here.</v>
      </c>
      <c r="AT6" s="2" t="str">
        <f>HYPERLINK("https://www.solarquotes.com.au/blog/zenaji-aeon-battery/","Yes,
review here")</f>
        <v>Yes,
review here</v>
      </c>
      <c r="AU6" s="2" t="str">
        <f>HYPERLINK("https://www.solarquotes.com.au/blog/solaredge-home-battery-review/","Yes, review here.")</f>
        <v>Yes, review here.</v>
      </c>
      <c r="AV6" s="1" t="s">
        <v>140</v>
      </c>
      <c r="AW6" s="1" t="s">
        <v>140</v>
      </c>
      <c r="AX6" s="2" t="str">
        <f>HYPERLINK("https://www.solarquotes.com.au/blog/sonnen-evo-battery-review/","Yes, review here.")</f>
        <v>Yes, review here.</v>
      </c>
      <c r="AY6" s="2" t="str">
        <f>HYPERLINK("https://www.solarquotes.com.au/blog/sonnen-battery-beat-tesla-bends-truth/","Yes, review here.")</f>
        <v>Yes, review here.</v>
      </c>
      <c r="AZ6" s="1" t="s">
        <v>140</v>
      </c>
      <c r="BA6" s="1" t="s">
        <v>140</v>
      </c>
      <c r="BB6" s="1" t="s">
        <v>140</v>
      </c>
      <c r="BC6" s="1" t="s">
        <v>140</v>
      </c>
      <c r="BD6" s="1" t="s">
        <v>140</v>
      </c>
      <c r="BE6" s="1" t="s">
        <v>139</v>
      </c>
      <c r="BF6" s="1" t="s">
        <v>139</v>
      </c>
      <c r="BG6" s="1" t="s">
        <v>139</v>
      </c>
      <c r="BH6" s="1" t="s">
        <v>140</v>
      </c>
      <c r="BI6" s="1" t="s">
        <v>140</v>
      </c>
      <c r="BJ6" s="1" t="s">
        <v>140</v>
      </c>
      <c r="BK6" s="1" t="s">
        <v>140</v>
      </c>
      <c r="BL6" s="1" t="s">
        <v>140</v>
      </c>
      <c r="BM6" s="1" t="s">
        <v>140</v>
      </c>
      <c r="BN6" s="1" t="s">
        <v>140</v>
      </c>
      <c r="BO6" s="2" t="str">
        <f>HYPERLINK("https://www.solarquotes.com.au/blog/bluetti-home-battery-mb2923/","Here.")</f>
        <v>Here.</v>
      </c>
      <c r="BP6" s="1" t="s">
        <v>140</v>
      </c>
      <c r="BQ6" s="2" t="str">
        <f>HYPERLINK("https://www.solarquotes.com.au/blog/sigenergy-review-features/","Yes, review here.")</f>
        <v>Yes, review here.</v>
      </c>
      <c r="BR6" s="2" t="str">
        <f>HYPERLINK("https://www.solarquotes.com.au/blog/sigenergy-review-features/","Yes, review here.")</f>
        <v>Yes, review here.</v>
      </c>
      <c r="BS6" s="2" t="str">
        <f>HYPERLINK("https://www.solarquotes.com.au/blog/sigenergy-review-features/","Yes, review here.")</f>
        <v>Yes, review here.</v>
      </c>
      <c r="BT6" s="2" t="str">
        <f>HYPERLINK("https://www.solarquotes.com.au/blog/sigenergy-review-features/","Yes, review here.")</f>
        <v>Yes, review here.</v>
      </c>
      <c r="BU6" s="2" t="str">
        <f>HYPERLINK("https://www.solarquotes.com.au/blog/sigenergy-review-features/","Yes, review here.")</f>
        <v>Yes, review here.</v>
      </c>
      <c r="BV6" s="2" t="str">
        <f>HYPERLINK("https://www.solarquotes.com.au/blog/sigenergy-review-features/","Yes, review here.")</f>
        <v>Yes, review here.</v>
      </c>
      <c r="BW6" s="2" t="str">
        <f>HYPERLINK("https://www.solarquotes.com.au/blog/sigenergy-review-features/","Yes, review here.")</f>
        <v>Yes, review here.</v>
      </c>
    </row>
    <row r="7" spans="1:702">
      <c r="A7" s="1" t="s">
        <v>141</v>
      </c>
      <c r="B7" s="2" t="str">
        <f>HYPERLINK("https://www.solarquotes.com.au/glossary.html#lifepo","Lithium Iron Phosphate")</f>
        <v>Lithium Iron Phosphate</v>
      </c>
      <c r="C7" s="2" t="str">
        <f>HYPERLINK("https://www.solarquotes.com.au/glossary.html#nmc","NMC")</f>
        <v>NMC</v>
      </c>
      <c r="D7" s="2" t="str">
        <f>HYPERLINK("https://www.solarquotes.com.au/glossary.html#lifepo","Lithium Iron Phosphate")</f>
        <v>Lithium Iron Phosphate</v>
      </c>
      <c r="E7" s="2" t="str">
        <f>HYPERLINK("https://www.solarquotes.com.au/glossary.html#lifepo","Lithium Iron Phosphate")</f>
        <v>Lithium Iron Phosphate</v>
      </c>
      <c r="F7" s="2" t="str">
        <f>HYPERLINK("https://www.solarquotes.com.au/glossary.html#lifepo","Lithium Iron Phosphate")</f>
        <v>Lithium Iron Phosphate</v>
      </c>
      <c r="G7" s="2" t="str">
        <f>HYPERLINK("https://www.solarquotes.com.au/glossary.html#lifepo","Lithium Iron Phosphate")</f>
        <v>Lithium Iron Phosphate</v>
      </c>
      <c r="H7" s="2" t="str">
        <f>HYPERLINK("https://www.solarquotes.com.au/glossary.html#lifepo","Lithium Iron Phosphate")</f>
        <v>Lithium Iron Phosphate</v>
      </c>
      <c r="I7" s="2" t="str">
        <f>HYPERLINK("https://www.solarquotes.com.au/glossary.html#lifepo","Lithium Iron Phosphate")</f>
        <v>Lithium Iron Phosphate</v>
      </c>
      <c r="J7" s="2" t="str">
        <f>HYPERLINK("https://www.solarquotes.com.au/glossary.html#lifepo","Lithium Iron Phosphate")</f>
        <v>Lithium Iron Phosphate</v>
      </c>
      <c r="K7" s="2" t="str">
        <f>HYPERLINK("https://www.solarquotes.com.au/glossary.html#lifepo","Lithium Iron Phosphate")</f>
        <v>Lithium Iron Phosphate</v>
      </c>
      <c r="L7" s="2" t="str">
        <f>HYPERLINK("https://www.solarquotes.com.au/glossary.html#lifepo","Lithium Iron Phosphate")</f>
        <v>Lithium Iron Phosphate</v>
      </c>
      <c r="M7" s="2" t="str">
        <f>HYPERLINK("https://www.solarquotes.com.au/glossary.html#lifepo","Lithium Iron Phosphate")</f>
        <v>Lithium Iron Phosphate</v>
      </c>
      <c r="N7" s="2" t="str">
        <f>HYPERLINK("https://www.solarquotes.com.au/glossary.html#lifepo","Lithium Iron Phosphate")</f>
        <v>Lithium Iron Phosphate</v>
      </c>
      <c r="O7" s="2" t="str">
        <f>HYPERLINK("https://www.solarquotes.com.au/glossary.html#lifepo","Lithium Iron Phosphate")</f>
        <v>Lithium Iron Phosphate</v>
      </c>
      <c r="P7" s="2" t="str">
        <f>HYPERLINK("https://www.solarquotes.com.au/glossary.html#lifepo","Lithium Iron Phosphate")</f>
        <v>Lithium Iron Phosphate</v>
      </c>
      <c r="Q7" s="2" t="str">
        <f>HYPERLINK("https://www.solarquotes.com.au/glossary.html#lifepo","Lithium Iron Phosphate")</f>
        <v>Lithium Iron Phosphate</v>
      </c>
      <c r="R7" s="2" t="str">
        <f>HYPERLINK("https://www.solarquotes.com.au/glossary.html#lifepo","Lithium Iron Phosphate")</f>
        <v>Lithium Iron Phosphate</v>
      </c>
      <c r="S7" s="2" t="str">
        <f>HYPERLINK("https://www.solarquotes.com.au/glossary.html#lifepo","Lithium Iron Phosphate")</f>
        <v>Lithium Iron Phosphate</v>
      </c>
      <c r="T7" s="2" t="str">
        <f>HYPERLINK("https://www.solarquotes.com.au/glossary.html#lifepo","Lithium Iron Phosphate")</f>
        <v>Lithium Iron Phosphate</v>
      </c>
      <c r="U7" s="2" t="str">
        <f>HYPERLINK("https://www.solarquotes.com.au/glossary.html#lifepo","Lithium Iron Phosphate")</f>
        <v>Lithium Iron Phosphate</v>
      </c>
      <c r="V7" s="1" t="s">
        <v>142</v>
      </c>
      <c r="W7" s="2" t="str">
        <f>HYPERLINK("https://www.solarquotes.com.au/glossary.html#lifepo","Lithium Iron Phosphate")</f>
        <v>Lithium Iron Phosphate</v>
      </c>
      <c r="X7" s="2" t="str">
        <f>HYPERLINK("https://www.solarquotes.com.au/glossary.html#lifepo","Lithium Iron Phosphate")</f>
        <v>Lithium Iron Phosphate</v>
      </c>
      <c r="Y7" s="2" t="str">
        <f>HYPERLINK("https://www.solarquotes.com.au/glossary.html#lifepo","Lithium Iron Phosphate")</f>
        <v>Lithium Iron Phosphate</v>
      </c>
      <c r="Z7" s="2" t="str">
        <f>HYPERLINK("https://www.solarquotes.com.au/glossary.html#lifepo","Lithium Iron Phosphate")</f>
        <v>Lithium Iron Phosphate</v>
      </c>
      <c r="AA7" s="2" t="str">
        <f>HYPERLINK("https://www.solarquotes.com.au/glossary.html#lifepo","Lithium Iron Phosphate")</f>
        <v>Lithium Iron Phosphate</v>
      </c>
      <c r="AB7" s="2" t="str">
        <f>HYPERLINK("https://www.solarquotes.com.au/glossary.html#lifepo","Lithium Iron Phosphate")</f>
        <v>Lithium Iron Phosphate</v>
      </c>
      <c r="AC7" s="2" t="str">
        <f>HYPERLINK("https://www.solarquotes.com.au/glossary.html#nmc","NMC")</f>
        <v>NMC</v>
      </c>
      <c r="AD7" s="2" t="str">
        <f>HYPERLINK("https://www.solarquotes.com.au/glossary.html#nmc","NMC")</f>
        <v>NMC</v>
      </c>
      <c r="AE7" s="2" t="str">
        <f>HYPERLINK("https://www.solarquotes.com.au/glossary.html#nmc","NMC")</f>
        <v>NMC</v>
      </c>
      <c r="AF7" s="1" t="s">
        <v>143</v>
      </c>
      <c r="AG7" s="1" t="s">
        <v>143</v>
      </c>
      <c r="AH7" s="2" t="str">
        <f>HYPERLINK("https://www.solarquotes.com.au/glossary.html#lifepo","Lithium Iron Phosphate")</f>
        <v>Lithium Iron Phosphate</v>
      </c>
      <c r="AI7" s="2" t="str">
        <f>HYPERLINK("https://www.solarquotes.com.au/glossary.html#lifepo","Lithium Iron Phosphate")</f>
        <v>Lithium Iron Phosphate</v>
      </c>
      <c r="AJ7" s="2" t="str">
        <f>HYPERLINK("https://www.solarquotes.com.au/glossary.html#lifepo","Lithium Iron Phosphate")</f>
        <v>Lithium Iron Phosphate</v>
      </c>
      <c r="AK7" s="2" t="str">
        <f>HYPERLINK("https://www.solarquotes.com.au/glossary.html#lifepo","Lithium Iron Phosphate")</f>
        <v>Lithium Iron Phosphate</v>
      </c>
      <c r="AL7" s="2" t="str">
        <f>HYPERLINK("https://www.solarquotes.com.au/glossary.html#lifepo","Lithium Iron Phosphate")</f>
        <v>Lithium Iron Phosphate</v>
      </c>
      <c r="AM7" s="2" t="str">
        <f>HYPERLINK("https://www.solarquotes.com.au/glossary.html#lifepo","Lithium Iron Phosphate")</f>
        <v>Lithium Iron Phosphate</v>
      </c>
      <c r="AN7" s="2" t="str">
        <f>HYPERLINK("https://www.solarquotes.com.au/glossary.html#nmc","NMC")</f>
        <v>NMC</v>
      </c>
      <c r="AO7" s="2" t="str">
        <f>HYPERLINK("https://www.solarquotes.com.au/glossary.html#lifepo","Lithium Iron Phosphate")</f>
        <v>Lithium Iron Phosphate</v>
      </c>
      <c r="AP7" s="2" t="str">
        <f>HYPERLINK("https://www.solarquotes.com.au/glossary.html#lifepo","Lithium Iron Phosphate")</f>
        <v>Lithium Iron Phosphate</v>
      </c>
      <c r="AQ7" s="1" t="s">
        <v>142</v>
      </c>
      <c r="AR7" s="2" t="str">
        <f>HYPERLINK("https://www.solarquotes.com.au/glossary.html#lifepo","Lithium Iron Phosphate")</f>
        <v>Lithium Iron Phosphate</v>
      </c>
      <c r="AS7" s="2" t="str">
        <f>HYPERLINK("https://www.solarquotes.com.au/glossary.html#lifepo","Lithium Iron Phosphate")</f>
        <v>Lithium Iron Phosphate</v>
      </c>
      <c r="AT7" s="1" t="s">
        <v>144</v>
      </c>
      <c r="AU7" s="2" t="str">
        <f>HYPERLINK("https://www.solarquotes.com.au/glossary.html#nmc","NMC")</f>
        <v>NMC</v>
      </c>
      <c r="AV7" s="2" t="str">
        <f>HYPERLINK("https://www.solarquotes.com.au/glossary.html#nmc","NMC")</f>
        <v>NMC</v>
      </c>
      <c r="AW7" s="2" t="str">
        <f>HYPERLINK("https://www.solarquotes.com.au/glossary.html#nmc","NMC")</f>
        <v>NMC</v>
      </c>
      <c r="AX7" s="2" t="str">
        <f>HYPERLINK("https://www.solarquotes.com.au/glossary.html#lifepo","Lithium Iron Phosphate")</f>
        <v>Lithium Iron Phosphate</v>
      </c>
      <c r="AY7" s="2" t="str">
        <f>HYPERLINK("https://www.solarquotes.com.au/glossary.html#lifepo","Lithium Iron Phosphate")</f>
        <v>Lithium Iron Phosphate</v>
      </c>
      <c r="AZ7" s="2" t="str">
        <f>HYPERLINK("https://www.solarquotes.com.au/glossary.html#lifepo","Lithium Iron Phosphate")</f>
        <v>Lithium Iron Phosphate</v>
      </c>
      <c r="BA7" s="2" t="str">
        <f>HYPERLINK("https://www.solarquotes.com.au/glossary.html#lifepo","Lithium Iron Phosphate")</f>
        <v>Lithium Iron Phosphate</v>
      </c>
      <c r="BB7" s="2" t="str">
        <f>HYPERLINK("https://www.solarquotes.com.au/glossary.html#lifepo","Lithium Iron Phosphate")</f>
        <v>Lithium Iron Phosphate</v>
      </c>
      <c r="BC7" s="2" t="str">
        <f>HYPERLINK("https://www.solarquotes.com.au/glossary.html#lifepo","Lithium Iron Phosphate")</f>
        <v>Lithium Iron Phosphate</v>
      </c>
      <c r="BD7" s="2" t="str">
        <f>HYPERLINK("https://www.solarquotes.com.au/glossary.html#lifepo","Lithium Iron Phosphate")</f>
        <v>Lithium Iron Phosphate</v>
      </c>
      <c r="BE7" s="2" t="str">
        <f>HYPERLINK("https://www.solarquotes.com.au/glossary.html#nmc","NMC")</f>
        <v>NMC</v>
      </c>
      <c r="BF7" s="2" t="str">
        <f>HYPERLINK("https://www.solarquotes.com.au/glossary.html#nmc","NMC")</f>
        <v>NMC</v>
      </c>
      <c r="BG7" s="2" t="str">
        <f>HYPERLINK("https://www.solarquotes.com.au/glossary.html#lifepo","Lithium Iron Phosphate")</f>
        <v>Lithium Iron Phosphate</v>
      </c>
      <c r="BH7" s="2" t="str">
        <f>HYPERLINK("https://www.solarquotes.com.au/glossary.html#lifepo","Lithium Iron Phosphate")</f>
        <v>Lithium Iron Phosphate</v>
      </c>
      <c r="BI7" s="2" t="str">
        <f>HYPERLINK("https://www.solarquotes.com.au/glossary.html#lifepo","Lithium Iron Phosphate")</f>
        <v>Lithium Iron Phosphate</v>
      </c>
      <c r="BJ7" s="2" t="str">
        <f>HYPERLINK("https://www.solarquotes.com.au/glossary.html#lifepo","Lithium Iron Phosphate")</f>
        <v>Lithium Iron Phosphate</v>
      </c>
      <c r="BK7" s="2" t="str">
        <f>HYPERLINK("https://www.solarquotes.com.au/glossary.html#lifepo","Lithium Iron Phosphate")</f>
        <v>Lithium Iron Phosphate</v>
      </c>
      <c r="BL7" s="2" t="str">
        <f>HYPERLINK("https://www.solarquotes.com.au/glossary.html#lifepo","Lithium Iron Phosphate")</f>
        <v>Lithium Iron Phosphate</v>
      </c>
      <c r="BM7" s="2" t="str">
        <f>HYPERLINK("https://www.solarquotes.com.au/glossary.html#lifepo","Lithium Iron Phosphate")</f>
        <v>Lithium Iron Phosphate</v>
      </c>
      <c r="BN7" s="1" t="s">
        <v>145</v>
      </c>
      <c r="BO7" s="1" t="s">
        <v>146</v>
      </c>
      <c r="BP7" s="2" t="str">
        <f>HYPERLINK("https://www.solarquotes.com.au/glossary.html#lifepo","Lithium Iron Phosphate")</f>
        <v>Lithium Iron Phosphate</v>
      </c>
      <c r="BQ7" s="2" t="str">
        <f>HYPERLINK("https://www.solarquotes.com.au/glossary.html#lifepo","Lithium Iron Phosphate")</f>
        <v>Lithium Iron Phosphate</v>
      </c>
      <c r="BR7" s="2" t="str">
        <f>HYPERLINK("https://www.solarquotes.com.au/glossary.html#lifepo","Lithium Iron Phosphate")</f>
        <v>Lithium Iron Phosphate</v>
      </c>
      <c r="BS7" s="2" t="str">
        <f>HYPERLINK("https://www.solarquotes.com.au/glossary.html#lifepo","Lithium Iron Phosphate")</f>
        <v>Lithium Iron Phosphate</v>
      </c>
      <c r="BT7" s="2" t="str">
        <f>HYPERLINK("https://www.solarquotes.com.au/glossary.html#lifepo","Lithium Iron Phosphate")</f>
        <v>Lithium Iron Phosphate</v>
      </c>
      <c r="BU7" s="2" t="str">
        <f>HYPERLINK("https://www.solarquotes.com.au/glossary.html#lifepo","Lithium Iron Phosphate")</f>
        <v>Lithium Iron Phosphate</v>
      </c>
      <c r="BV7" s="2" t="str">
        <f>HYPERLINK("https://www.solarquotes.com.au/glossary.html#lifepo","Lithium Iron Phosphate")</f>
        <v>Lithium Iron Phosphate</v>
      </c>
      <c r="BW7" s="2" t="str">
        <f>HYPERLINK("https://www.solarquotes.com.au/glossary.html#lifepo","Lithium Iron Phosphate")</f>
        <v>Lithium Iron Phosphate</v>
      </c>
    </row>
    <row r="8" spans="1:702">
      <c r="A8" s="1" t="s">
        <v>147</v>
      </c>
      <c r="B8" s="1" t="s">
        <v>148</v>
      </c>
      <c r="C8" s="1" t="s">
        <v>149</v>
      </c>
      <c r="D8" s="1" t="s">
        <v>150</v>
      </c>
      <c r="E8" s="1" t="s">
        <v>150</v>
      </c>
      <c r="F8" s="1" t="s">
        <v>150</v>
      </c>
      <c r="G8" s="1" t="s">
        <v>150</v>
      </c>
      <c r="H8" s="1" t="s">
        <v>150</v>
      </c>
      <c r="I8" s="1" t="s">
        <v>150</v>
      </c>
      <c r="J8" s="1" t="s">
        <v>150</v>
      </c>
      <c r="K8" s="1" t="s">
        <v>150</v>
      </c>
      <c r="L8" s="1" t="s">
        <v>150</v>
      </c>
      <c r="M8" s="1" t="s">
        <v>150</v>
      </c>
      <c r="N8" s="1" t="s">
        <v>150</v>
      </c>
      <c r="O8" s="1" t="s">
        <v>150</v>
      </c>
      <c r="P8" s="1" t="s">
        <v>150</v>
      </c>
      <c r="Q8" s="1" t="s">
        <v>150</v>
      </c>
      <c r="R8" s="1" t="s">
        <v>150</v>
      </c>
      <c r="S8" s="1" t="s">
        <v>150</v>
      </c>
      <c r="T8" s="1" t="s">
        <v>150</v>
      </c>
      <c r="U8" s="1" t="s">
        <v>150</v>
      </c>
      <c r="V8" s="1" t="s">
        <v>150</v>
      </c>
      <c r="W8" s="1" t="s">
        <v>150</v>
      </c>
      <c r="X8" s="1" t="s">
        <v>150</v>
      </c>
      <c r="Y8" s="1" t="s">
        <v>150</v>
      </c>
      <c r="Z8" s="1" t="s">
        <v>150</v>
      </c>
      <c r="AA8" s="1" t="s">
        <v>150</v>
      </c>
      <c r="AB8" s="1" t="s">
        <v>150</v>
      </c>
      <c r="AC8" s="1" t="s">
        <v>150</v>
      </c>
      <c r="AD8" s="1" t="s">
        <v>150</v>
      </c>
      <c r="AE8" s="1" t="s">
        <v>150</v>
      </c>
      <c r="AF8" s="1" t="s">
        <v>150</v>
      </c>
      <c r="AG8" s="1" t="s">
        <v>150</v>
      </c>
      <c r="AH8" s="1" t="s">
        <v>150</v>
      </c>
      <c r="AI8" s="1" t="s">
        <v>150</v>
      </c>
      <c r="AJ8" s="1" t="s">
        <v>150</v>
      </c>
      <c r="AK8" s="1" t="s">
        <v>150</v>
      </c>
      <c r="AL8" s="1" t="s">
        <v>150</v>
      </c>
      <c r="AM8" s="1" t="s">
        <v>150</v>
      </c>
      <c r="AN8" s="1" t="s">
        <v>150</v>
      </c>
      <c r="AO8" s="1" t="s">
        <v>150</v>
      </c>
      <c r="AP8" s="1" t="s">
        <v>150</v>
      </c>
      <c r="AQ8" s="1" t="s">
        <v>150</v>
      </c>
      <c r="AR8" s="1" t="s">
        <v>150</v>
      </c>
      <c r="AS8" s="1" t="s">
        <v>150</v>
      </c>
      <c r="AT8" s="1" t="s">
        <v>150</v>
      </c>
      <c r="AU8" s="1" t="s">
        <v>151</v>
      </c>
      <c r="AV8" s="1" t="s">
        <v>152</v>
      </c>
      <c r="AW8" s="1" t="s">
        <v>152</v>
      </c>
      <c r="AX8" s="1" t="s">
        <v>149</v>
      </c>
      <c r="AY8" s="1" t="s">
        <v>149</v>
      </c>
      <c r="AZ8" s="1" t="s">
        <v>148</v>
      </c>
      <c r="BA8" s="1" t="s">
        <v>148</v>
      </c>
      <c r="BB8" s="1" t="s">
        <v>148</v>
      </c>
      <c r="BC8" s="1" t="s">
        <v>148</v>
      </c>
      <c r="BD8" s="1" t="s">
        <v>148</v>
      </c>
      <c r="BE8" s="1" t="s">
        <v>148</v>
      </c>
      <c r="BF8" s="1" t="s">
        <v>148</v>
      </c>
      <c r="BG8" s="1" t="s">
        <v>148</v>
      </c>
      <c r="BH8" s="1" t="s">
        <v>148</v>
      </c>
      <c r="BI8" s="1" t="s">
        <v>148</v>
      </c>
      <c r="BJ8" s="1" t="s">
        <v>148</v>
      </c>
      <c r="BK8" s="1" t="s">
        <v>148</v>
      </c>
      <c r="BL8" s="1" t="s">
        <v>148</v>
      </c>
      <c r="BM8" s="1" t="s">
        <v>148</v>
      </c>
      <c r="BN8" s="1" t="s">
        <v>148</v>
      </c>
      <c r="BO8" s="1" t="s">
        <v>150</v>
      </c>
      <c r="BP8" s="1" t="s">
        <v>148</v>
      </c>
      <c r="BQ8" s="1" t="s">
        <v>148</v>
      </c>
      <c r="BR8" s="1" t="s">
        <v>148</v>
      </c>
      <c r="BS8" s="1" t="s">
        <v>148</v>
      </c>
      <c r="BT8" s="1" t="s">
        <v>148</v>
      </c>
      <c r="BU8" s="1" t="s">
        <v>148</v>
      </c>
      <c r="BV8" s="1" t="s">
        <v>148</v>
      </c>
      <c r="BW8" s="1" t="s">
        <v>148</v>
      </c>
    </row>
    <row r="9" spans="1:702">
      <c r="A9" s="1" t="s">
        <v>153</v>
      </c>
      <c r="B9" s="1" t="s">
        <v>154</v>
      </c>
      <c r="C9" s="1" t="s">
        <v>154</v>
      </c>
      <c r="D9" s="1" t="s">
        <v>155</v>
      </c>
      <c r="E9" s="1" t="s">
        <v>156</v>
      </c>
      <c r="F9" s="1" t="s">
        <v>157</v>
      </c>
      <c r="G9" s="1" t="s">
        <v>158</v>
      </c>
      <c r="H9" s="1" t="s">
        <v>159</v>
      </c>
      <c r="I9" s="1" t="s">
        <v>160</v>
      </c>
      <c r="J9" s="1" t="s">
        <v>161</v>
      </c>
      <c r="K9" s="1" t="s">
        <v>162</v>
      </c>
      <c r="L9" s="1" t="s">
        <v>163</v>
      </c>
      <c r="M9" s="1" t="s">
        <v>164</v>
      </c>
      <c r="N9" s="1" t="s">
        <v>165</v>
      </c>
      <c r="O9" s="1" t="s">
        <v>166</v>
      </c>
      <c r="P9" s="1" t="s">
        <v>167</v>
      </c>
      <c r="Q9" s="1" t="s">
        <v>168</v>
      </c>
      <c r="R9" s="1" t="s">
        <v>158</v>
      </c>
      <c r="S9" s="1" t="s">
        <v>169</v>
      </c>
      <c r="T9" s="1" t="s">
        <v>170</v>
      </c>
      <c r="U9" s="1" t="s">
        <v>170</v>
      </c>
      <c r="V9" s="1" t="s">
        <v>171</v>
      </c>
      <c r="W9" s="1" t="s">
        <v>172</v>
      </c>
      <c r="X9" s="1" t="s">
        <v>173</v>
      </c>
      <c r="Y9" s="1" t="s">
        <v>174</v>
      </c>
      <c r="Z9" s="1" t="s">
        <v>160</v>
      </c>
      <c r="AA9" s="1" t="s">
        <v>159</v>
      </c>
      <c r="AB9" s="1" t="s">
        <v>158</v>
      </c>
      <c r="AC9" s="1" t="s">
        <v>175</v>
      </c>
      <c r="AD9" s="1" t="s">
        <v>176</v>
      </c>
      <c r="AE9" s="1" t="s">
        <v>177</v>
      </c>
      <c r="AF9" s="1" t="s">
        <v>173</v>
      </c>
      <c r="AG9" s="1" t="s">
        <v>178</v>
      </c>
      <c r="AH9" s="1" t="s">
        <v>179</v>
      </c>
      <c r="AI9" s="1" t="s">
        <v>180</v>
      </c>
      <c r="AJ9" s="1" t="s">
        <v>181</v>
      </c>
      <c r="AK9" s="1" t="s">
        <v>182</v>
      </c>
      <c r="AL9" s="1" t="s">
        <v>183</v>
      </c>
      <c r="AM9" s="1" t="s">
        <v>184</v>
      </c>
      <c r="AN9" s="1" t="s">
        <v>185</v>
      </c>
      <c r="AO9" s="1" t="s">
        <v>158</v>
      </c>
      <c r="AP9" s="1" t="s">
        <v>169</v>
      </c>
      <c r="AQ9" s="1" t="s">
        <v>186</v>
      </c>
      <c r="AR9" s="1" t="s">
        <v>178</v>
      </c>
      <c r="AS9" s="1" t="s">
        <v>187</v>
      </c>
      <c r="AT9" s="1" t="s">
        <v>188</v>
      </c>
      <c r="AU9" s="1" t="s">
        <v>173</v>
      </c>
      <c r="AV9" s="1" t="s">
        <v>189</v>
      </c>
      <c r="AW9" s="1" t="s">
        <v>190</v>
      </c>
      <c r="AX9" s="1" t="s">
        <v>191</v>
      </c>
      <c r="AY9" s="1" t="s">
        <v>173</v>
      </c>
      <c r="AZ9" s="1" t="s">
        <v>192</v>
      </c>
      <c r="BA9" s="1" t="s">
        <v>193</v>
      </c>
      <c r="BB9" s="1" t="s">
        <v>194</v>
      </c>
      <c r="BC9" s="1" t="s">
        <v>195</v>
      </c>
      <c r="BD9" s="1" t="s">
        <v>196</v>
      </c>
      <c r="BE9" s="1" t="s">
        <v>197</v>
      </c>
      <c r="BF9" s="1" t="s">
        <v>198</v>
      </c>
      <c r="BG9" s="1" t="s">
        <v>166</v>
      </c>
      <c r="BH9" s="1" t="s">
        <v>199</v>
      </c>
      <c r="BI9" s="1" t="s">
        <v>200</v>
      </c>
      <c r="BJ9" s="1" t="s">
        <v>201</v>
      </c>
      <c r="BK9" s="1" t="s">
        <v>200</v>
      </c>
      <c r="BL9" s="1" t="s">
        <v>202</v>
      </c>
      <c r="BM9" s="1" t="s">
        <v>194</v>
      </c>
      <c r="BN9" s="1" t="s">
        <v>175</v>
      </c>
      <c r="BO9" s="1" t="s">
        <v>203</v>
      </c>
      <c r="BP9" s="1" t="s">
        <v>167</v>
      </c>
      <c r="BQ9" s="1" t="s">
        <v>204</v>
      </c>
      <c r="BR9" s="1" t="s">
        <v>205</v>
      </c>
      <c r="BS9" s="1" t="s">
        <v>206</v>
      </c>
      <c r="BT9" s="1" t="s">
        <v>207</v>
      </c>
      <c r="BU9" s="1" t="s">
        <v>204</v>
      </c>
      <c r="BV9" s="1" t="s">
        <v>205</v>
      </c>
      <c r="BW9" s="1" t="s">
        <v>206</v>
      </c>
    </row>
    <row r="10" spans="1:702">
      <c r="A10" s="1" t="s">
        <v>208</v>
      </c>
      <c r="B10" s="1" t="s">
        <v>209</v>
      </c>
      <c r="C10" s="1" t="s">
        <v>209</v>
      </c>
      <c r="D10" s="1" t="s">
        <v>155</v>
      </c>
      <c r="E10" s="1" t="s">
        <v>156</v>
      </c>
      <c r="F10" s="1" t="s">
        <v>157</v>
      </c>
      <c r="G10" s="1" t="s">
        <v>158</v>
      </c>
      <c r="H10" s="1" t="s">
        <v>159</v>
      </c>
      <c r="I10" s="1" t="s">
        <v>160</v>
      </c>
      <c r="J10" s="1" t="s">
        <v>210</v>
      </c>
      <c r="K10" s="1" t="s">
        <v>211</v>
      </c>
      <c r="L10" s="1" t="s">
        <v>212</v>
      </c>
      <c r="M10" s="1" t="s">
        <v>164</v>
      </c>
      <c r="N10" s="1" t="s">
        <v>165</v>
      </c>
      <c r="O10" s="1" t="s">
        <v>213</v>
      </c>
      <c r="P10" s="1" t="s">
        <v>214</v>
      </c>
      <c r="Q10" s="1" t="s">
        <v>215</v>
      </c>
      <c r="R10" s="1" t="s">
        <v>158</v>
      </c>
      <c r="S10" s="1" t="s">
        <v>169</v>
      </c>
      <c r="T10" s="1" t="s">
        <v>216</v>
      </c>
      <c r="U10" s="1" t="s">
        <v>216</v>
      </c>
      <c r="V10" s="1" t="s">
        <v>217</v>
      </c>
      <c r="W10" s="1" t="s">
        <v>172</v>
      </c>
      <c r="X10" s="1" t="s">
        <v>173</v>
      </c>
      <c r="Y10" s="1" t="s">
        <v>174</v>
      </c>
      <c r="Z10" s="1" t="s">
        <v>218</v>
      </c>
      <c r="AA10" s="1" t="s">
        <v>216</v>
      </c>
      <c r="AB10" s="1" t="s">
        <v>219</v>
      </c>
      <c r="AC10" s="1" t="s">
        <v>220</v>
      </c>
      <c r="AD10" s="1" t="s">
        <v>221</v>
      </c>
      <c r="AE10" s="1" t="s">
        <v>222</v>
      </c>
      <c r="AF10" s="1" t="s">
        <v>169</v>
      </c>
      <c r="AG10" s="1" t="s">
        <v>178</v>
      </c>
      <c r="AH10" s="1" t="s">
        <v>179</v>
      </c>
      <c r="AI10" s="1" t="s">
        <v>223</v>
      </c>
      <c r="AJ10" s="1" t="s">
        <v>224</v>
      </c>
      <c r="AK10" s="1" t="s">
        <v>225</v>
      </c>
      <c r="AL10" s="1" t="s">
        <v>226</v>
      </c>
      <c r="AM10" s="1" t="s">
        <v>227</v>
      </c>
      <c r="AN10" s="1" t="s">
        <v>185</v>
      </c>
      <c r="AO10" s="1" t="s">
        <v>228</v>
      </c>
      <c r="AP10" s="1" t="s">
        <v>229</v>
      </c>
      <c r="AQ10" s="1" t="s">
        <v>230</v>
      </c>
      <c r="AR10" s="1" t="s">
        <v>231</v>
      </c>
      <c r="AS10" s="1" t="s">
        <v>232</v>
      </c>
      <c r="AT10" s="1" t="s">
        <v>188</v>
      </c>
      <c r="AU10" s="1" t="s">
        <v>233</v>
      </c>
      <c r="AV10" s="1" t="s">
        <v>234</v>
      </c>
      <c r="AW10" s="1" t="s">
        <v>235</v>
      </c>
      <c r="AX10" s="1" t="s">
        <v>173</v>
      </c>
      <c r="AY10" s="1" t="s">
        <v>173</v>
      </c>
      <c r="AZ10" s="1" t="s">
        <v>236</v>
      </c>
      <c r="BA10" s="1" t="s">
        <v>237</v>
      </c>
      <c r="BB10" s="1" t="s">
        <v>169</v>
      </c>
      <c r="BC10" s="1" t="s">
        <v>238</v>
      </c>
      <c r="BD10" s="1" t="s">
        <v>239</v>
      </c>
      <c r="BE10" s="1" t="s">
        <v>240</v>
      </c>
      <c r="BF10" s="1" t="s">
        <v>241</v>
      </c>
      <c r="BG10" s="1" t="s">
        <v>242</v>
      </c>
      <c r="BH10" s="1" t="s">
        <v>243</v>
      </c>
      <c r="BI10" s="1" t="s">
        <v>244</v>
      </c>
      <c r="BJ10" s="1" t="s">
        <v>245</v>
      </c>
      <c r="BK10" s="1" t="s">
        <v>244</v>
      </c>
      <c r="BL10" s="1" t="s">
        <v>246</v>
      </c>
      <c r="BM10" s="1" t="s">
        <v>169</v>
      </c>
      <c r="BN10" s="1" t="s">
        <v>247</v>
      </c>
      <c r="BO10" s="1" t="s">
        <v>248</v>
      </c>
      <c r="BP10" s="1" t="s">
        <v>233</v>
      </c>
      <c r="BQ10" s="1" t="s">
        <v>238</v>
      </c>
      <c r="BR10" s="1" t="s">
        <v>249</v>
      </c>
      <c r="BS10" s="1" t="s">
        <v>250</v>
      </c>
      <c r="BT10" s="1" t="s">
        <v>251</v>
      </c>
      <c r="BU10" s="1" t="s">
        <v>238</v>
      </c>
      <c r="BV10" s="1" t="s">
        <v>249</v>
      </c>
      <c r="BW10" s="1" t="s">
        <v>250</v>
      </c>
    </row>
    <row r="11" spans="1:702">
      <c r="A11" s="1" t="s">
        <v>252</v>
      </c>
      <c r="B11" s="1" t="s">
        <v>253</v>
      </c>
      <c r="C11" s="1" t="s">
        <v>254</v>
      </c>
      <c r="D11" s="1" t="s">
        <v>255</v>
      </c>
      <c r="E11" s="1" t="s">
        <v>255</v>
      </c>
      <c r="F11" s="1" t="s">
        <v>255</v>
      </c>
      <c r="G11" s="1" t="s">
        <v>256</v>
      </c>
      <c r="H11" s="1" t="s">
        <v>256</v>
      </c>
      <c r="I11" s="1" t="s">
        <v>256</v>
      </c>
      <c r="J11" s="1" t="s">
        <v>257</v>
      </c>
      <c r="K11" s="1" t="s">
        <v>257</v>
      </c>
      <c r="L11" s="1" t="s">
        <v>257</v>
      </c>
      <c r="M11" s="1" t="s">
        <v>258</v>
      </c>
      <c r="N11" s="1" t="s">
        <v>258</v>
      </c>
      <c r="O11" s="1" t="s">
        <v>258</v>
      </c>
      <c r="P11" s="1" t="s">
        <v>258</v>
      </c>
      <c r="Q11" s="1" t="s">
        <v>259</v>
      </c>
      <c r="R11" s="1" t="s">
        <v>260</v>
      </c>
      <c r="S11" s="1" t="s">
        <v>260</v>
      </c>
      <c r="T11" s="1" t="s">
        <v>258</v>
      </c>
      <c r="U11" s="1" t="s">
        <v>258</v>
      </c>
      <c r="V11" s="1" t="s">
        <v>258</v>
      </c>
      <c r="W11" s="1" t="s">
        <v>261</v>
      </c>
      <c r="X11" s="1" t="s">
        <v>261</v>
      </c>
      <c r="Y11" s="1" t="s">
        <v>261</v>
      </c>
      <c r="Z11" s="1" t="s">
        <v>258</v>
      </c>
      <c r="AA11" s="1" t="s">
        <v>258</v>
      </c>
      <c r="AB11" s="1" t="s">
        <v>258</v>
      </c>
      <c r="AC11" s="1" t="s">
        <v>262</v>
      </c>
      <c r="AD11" s="1" t="s">
        <v>262</v>
      </c>
      <c r="AE11" s="1" t="s">
        <v>262</v>
      </c>
      <c r="AF11" s="1" t="s">
        <v>263</v>
      </c>
      <c r="AG11" s="1" t="s">
        <v>263</v>
      </c>
      <c r="AH11" s="1" t="s">
        <v>264</v>
      </c>
      <c r="AI11" s="1" t="s">
        <v>264</v>
      </c>
      <c r="AJ11" s="1" t="s">
        <v>258</v>
      </c>
      <c r="AK11" s="1" t="s">
        <v>258</v>
      </c>
      <c r="AL11" s="1" t="s">
        <v>265</v>
      </c>
      <c r="AM11" s="1" t="s">
        <v>265</v>
      </c>
      <c r="AN11" s="1" t="s">
        <v>266</v>
      </c>
      <c r="AO11" s="1" t="s">
        <v>267</v>
      </c>
      <c r="AP11" s="1" t="s">
        <v>267</v>
      </c>
      <c r="AQ11" s="1" t="s">
        <v>267</v>
      </c>
      <c r="AR11" s="1" t="s">
        <v>267</v>
      </c>
      <c r="AS11" s="1" t="s">
        <v>267</v>
      </c>
      <c r="AT11" s="1" t="s">
        <v>268</v>
      </c>
      <c r="AU11" s="1" t="s">
        <v>269</v>
      </c>
      <c r="AV11" s="1" t="s">
        <v>270</v>
      </c>
      <c r="AW11" s="1" t="s">
        <v>271</v>
      </c>
      <c r="AX11" s="1" t="s">
        <v>272</v>
      </c>
      <c r="AY11" s="1" t="s">
        <v>273</v>
      </c>
      <c r="AZ11" s="1" t="s">
        <v>274</v>
      </c>
      <c r="BA11" s="1" t="s">
        <v>274</v>
      </c>
      <c r="BB11" s="1" t="s">
        <v>274</v>
      </c>
      <c r="BC11" s="1" t="s">
        <v>275</v>
      </c>
      <c r="BD11" s="1" t="s">
        <v>276</v>
      </c>
      <c r="BE11" s="1" t="s">
        <v>277</v>
      </c>
      <c r="BF11" s="1" t="s">
        <v>277</v>
      </c>
      <c r="BG11" s="1" t="s">
        <v>278</v>
      </c>
      <c r="BH11" s="1" t="s">
        <v>279</v>
      </c>
      <c r="BI11" s="1" t="s">
        <v>279</v>
      </c>
      <c r="BJ11" s="1" t="s">
        <v>279</v>
      </c>
      <c r="BK11" s="1" t="s">
        <v>279</v>
      </c>
      <c r="BL11" s="1" t="s">
        <v>279</v>
      </c>
      <c r="BM11" s="1" t="s">
        <v>280</v>
      </c>
      <c r="BN11" s="1" t="s">
        <v>281</v>
      </c>
      <c r="BO11" s="1" t="s">
        <v>258</v>
      </c>
      <c r="BP11" s="1" t="s">
        <v>258</v>
      </c>
      <c r="BQ11" s="1" t="s">
        <v>282</v>
      </c>
      <c r="BR11" s="1" t="s">
        <v>282</v>
      </c>
      <c r="BS11" s="1" t="s">
        <v>282</v>
      </c>
      <c r="BT11" s="1" t="s">
        <v>282</v>
      </c>
      <c r="BU11" s="1" t="s">
        <v>282</v>
      </c>
      <c r="BV11" s="1" t="s">
        <v>282</v>
      </c>
      <c r="BW11" s="1" t="s">
        <v>282</v>
      </c>
    </row>
    <row r="12" spans="1:702">
      <c r="A12" s="1" t="s">
        <v>283</v>
      </c>
      <c r="B12" s="1" t="s">
        <v>284</v>
      </c>
      <c r="C12" s="1" t="s">
        <v>285</v>
      </c>
      <c r="D12" s="1" t="s">
        <v>286</v>
      </c>
      <c r="E12" s="1" t="s">
        <v>287</v>
      </c>
      <c r="F12" s="1" t="s">
        <v>288</v>
      </c>
      <c r="G12" s="1" t="s">
        <v>286</v>
      </c>
      <c r="H12" s="1" t="s">
        <v>287</v>
      </c>
      <c r="I12" s="1" t="s">
        <v>288</v>
      </c>
      <c r="J12" s="1" t="s">
        <v>289</v>
      </c>
      <c r="K12" s="1" t="s">
        <v>290</v>
      </c>
      <c r="L12" s="1" t="s">
        <v>291</v>
      </c>
      <c r="M12" s="1" t="s">
        <v>292</v>
      </c>
      <c r="N12" s="1" t="s">
        <v>293</v>
      </c>
      <c r="O12" s="1" t="s">
        <v>294</v>
      </c>
      <c r="P12" s="1" t="s">
        <v>295</v>
      </c>
      <c r="Q12" s="1" t="s">
        <v>296</v>
      </c>
      <c r="R12" s="1" t="s">
        <v>297</v>
      </c>
      <c r="S12" s="1" t="s">
        <v>298</v>
      </c>
      <c r="T12" s="1" t="s">
        <v>299</v>
      </c>
      <c r="U12" s="1" t="s">
        <v>300</v>
      </c>
      <c r="V12" s="1" t="s">
        <v>300</v>
      </c>
      <c r="W12" s="1" t="s">
        <v>301</v>
      </c>
      <c r="X12" s="1" t="s">
        <v>302</v>
      </c>
      <c r="Y12" s="1" t="s">
        <v>303</v>
      </c>
      <c r="Z12" s="1" t="s">
        <v>304</v>
      </c>
      <c r="AA12" s="1" t="s">
        <v>295</v>
      </c>
      <c r="AB12" s="1" t="s">
        <v>299</v>
      </c>
      <c r="AC12" s="1" t="s">
        <v>305</v>
      </c>
      <c r="AD12" s="1" t="s">
        <v>306</v>
      </c>
      <c r="AE12" s="1" t="s">
        <v>307</v>
      </c>
      <c r="AF12" s="1" t="s">
        <v>308</v>
      </c>
      <c r="AG12" s="1" t="s">
        <v>309</v>
      </c>
      <c r="AH12" s="1" t="s">
        <v>310</v>
      </c>
      <c r="AI12" s="1" t="s">
        <v>311</v>
      </c>
      <c r="AJ12" s="1" t="s">
        <v>312</v>
      </c>
      <c r="AK12" s="1" t="s">
        <v>304</v>
      </c>
      <c r="AL12" s="1" t="s">
        <v>313</v>
      </c>
      <c r="AM12" s="1" t="s">
        <v>314</v>
      </c>
      <c r="AN12" s="1" t="s">
        <v>315</v>
      </c>
      <c r="AO12" s="1" t="s">
        <v>316</v>
      </c>
      <c r="AP12" s="1" t="s">
        <v>317</v>
      </c>
      <c r="AQ12" s="1" t="s">
        <v>318</v>
      </c>
      <c r="AR12" s="1" t="s">
        <v>319</v>
      </c>
      <c r="AS12" s="1" t="s">
        <v>320</v>
      </c>
      <c r="AT12" s="1" t="s">
        <v>321</v>
      </c>
      <c r="AU12" s="1" t="s">
        <v>322</v>
      </c>
      <c r="AV12" s="1" t="s">
        <v>323</v>
      </c>
      <c r="AW12" s="1" t="s">
        <v>324</v>
      </c>
      <c r="AX12" s="1" t="s">
        <v>325</v>
      </c>
      <c r="AY12" s="1" t="s">
        <v>326</v>
      </c>
      <c r="AZ12" s="1" t="s">
        <v>327</v>
      </c>
      <c r="BA12" s="1" t="s">
        <v>328</v>
      </c>
      <c r="BB12" s="1" t="s">
        <v>329</v>
      </c>
      <c r="BC12" s="1" t="s">
        <v>330</v>
      </c>
      <c r="BD12" s="1" t="s">
        <v>331</v>
      </c>
      <c r="BE12" s="1" t="s">
        <v>332</v>
      </c>
      <c r="BF12" s="1" t="s">
        <v>319</v>
      </c>
      <c r="BG12" s="1" t="s">
        <v>333</v>
      </c>
      <c r="BH12" s="1" t="s">
        <v>334</v>
      </c>
      <c r="BI12" s="1" t="s">
        <v>335</v>
      </c>
      <c r="BJ12" s="1" t="s">
        <v>336</v>
      </c>
      <c r="BK12" s="1" t="s">
        <v>337</v>
      </c>
      <c r="BL12" s="1" t="s">
        <v>338</v>
      </c>
      <c r="BM12" s="1" t="s">
        <v>339</v>
      </c>
      <c r="BN12" s="1" t="s">
        <v>340</v>
      </c>
      <c r="BO12" s="1" t="s">
        <v>341</v>
      </c>
      <c r="BP12" s="1" t="s">
        <v>342</v>
      </c>
      <c r="BQ12" s="1" t="s">
        <v>290</v>
      </c>
      <c r="BR12" s="1" t="s">
        <v>343</v>
      </c>
      <c r="BS12" s="1" t="s">
        <v>344</v>
      </c>
      <c r="BT12" s="1" t="s">
        <v>344</v>
      </c>
      <c r="BU12" s="1" t="s">
        <v>295</v>
      </c>
      <c r="BV12" s="1" t="s">
        <v>345</v>
      </c>
      <c r="BW12" s="1" t="s">
        <v>346</v>
      </c>
    </row>
    <row r="13" spans="1:702">
      <c r="A13" s="1" t="s">
        <v>347</v>
      </c>
      <c r="B13" s="1" t="s">
        <v>348</v>
      </c>
      <c r="C13" s="1" t="s">
        <v>349</v>
      </c>
      <c r="D13" s="1" t="s">
        <v>350</v>
      </c>
      <c r="E13" s="1" t="s">
        <v>350</v>
      </c>
      <c r="F13" s="1" t="s">
        <v>350</v>
      </c>
      <c r="G13" s="1" t="s">
        <v>351</v>
      </c>
      <c r="H13" s="1" t="s">
        <v>351</v>
      </c>
      <c r="I13" s="1" t="s">
        <v>351</v>
      </c>
      <c r="J13" s="1" t="s">
        <v>352</v>
      </c>
      <c r="K13" s="1" t="s">
        <v>353</v>
      </c>
      <c r="L13" s="1" t="s">
        <v>354</v>
      </c>
      <c r="M13" s="1" t="s">
        <v>355</v>
      </c>
      <c r="N13" s="1" t="s">
        <v>356</v>
      </c>
      <c r="O13" s="1" t="s">
        <v>357</v>
      </c>
      <c r="P13" s="1" t="s">
        <v>357</v>
      </c>
      <c r="Q13" s="1" t="s">
        <v>358</v>
      </c>
      <c r="R13" s="1" t="s">
        <v>359</v>
      </c>
      <c r="S13" s="1" t="s">
        <v>360</v>
      </c>
      <c r="T13" s="1" t="s">
        <v>351</v>
      </c>
      <c r="U13" s="1" t="s">
        <v>351</v>
      </c>
      <c r="V13" s="1" t="s">
        <v>351</v>
      </c>
      <c r="W13" s="1" t="s">
        <v>351</v>
      </c>
      <c r="X13" s="1" t="s">
        <v>351</v>
      </c>
      <c r="Y13" s="1" t="s">
        <v>361</v>
      </c>
      <c r="Z13" s="1" t="s">
        <v>356</v>
      </c>
      <c r="AA13" s="1" t="s">
        <v>362</v>
      </c>
      <c r="AB13" s="1" t="s">
        <v>362</v>
      </c>
      <c r="AC13" s="1" t="s">
        <v>363</v>
      </c>
      <c r="AD13" s="1" t="s">
        <v>364</v>
      </c>
      <c r="AE13" s="1" t="s">
        <v>365</v>
      </c>
      <c r="AF13" s="1" t="s">
        <v>365</v>
      </c>
      <c r="AG13" s="1" t="s">
        <v>366</v>
      </c>
      <c r="AH13" s="1" t="s">
        <v>354</v>
      </c>
      <c r="AI13" s="1" t="s">
        <v>367</v>
      </c>
      <c r="AJ13" s="1" t="s">
        <v>351</v>
      </c>
      <c r="AK13" s="1" t="s">
        <v>368</v>
      </c>
      <c r="AL13" s="1" t="s">
        <v>369</v>
      </c>
      <c r="AM13" s="1" t="s">
        <v>370</v>
      </c>
      <c r="AN13" s="1" t="s">
        <v>371</v>
      </c>
      <c r="AO13" s="1" t="s">
        <v>372</v>
      </c>
      <c r="AP13" s="1" t="s">
        <v>373</v>
      </c>
      <c r="AQ13" s="1" t="s">
        <v>374</v>
      </c>
      <c r="AR13" s="1" t="s">
        <v>375</v>
      </c>
      <c r="AS13" s="1" t="s">
        <v>376</v>
      </c>
      <c r="AT13" s="1" t="s">
        <v>377</v>
      </c>
      <c r="AU13" s="1" t="s">
        <v>378</v>
      </c>
      <c r="AV13" s="1" t="s">
        <v>379</v>
      </c>
      <c r="AW13" s="1" t="s">
        <v>380</v>
      </c>
      <c r="AX13" s="1" t="s">
        <v>381</v>
      </c>
      <c r="AY13" s="1" t="s">
        <v>382</v>
      </c>
      <c r="AZ13" s="1" t="s">
        <v>351</v>
      </c>
      <c r="BA13" s="1" t="s">
        <v>351</v>
      </c>
      <c r="BB13" s="1" t="s">
        <v>351</v>
      </c>
      <c r="BC13" s="1" t="s">
        <v>383</v>
      </c>
      <c r="BD13" s="1" t="s">
        <v>357</v>
      </c>
      <c r="BE13" s="1" t="s">
        <v>365</v>
      </c>
      <c r="BF13" s="1" t="s">
        <v>365</v>
      </c>
      <c r="BG13" s="1" t="s">
        <v>351</v>
      </c>
      <c r="BH13" s="1" t="s">
        <v>384</v>
      </c>
      <c r="BI13" s="1" t="s">
        <v>385</v>
      </c>
      <c r="BJ13" s="1" t="s">
        <v>385</v>
      </c>
      <c r="BK13" s="1" t="s">
        <v>365</v>
      </c>
      <c r="BL13" s="1" t="s">
        <v>365</v>
      </c>
      <c r="BM13" s="1" t="s">
        <v>365</v>
      </c>
      <c r="BN13" s="1" t="s">
        <v>361</v>
      </c>
      <c r="BO13" s="1" t="s">
        <v>350</v>
      </c>
      <c r="BP13" s="1" t="s">
        <v>351</v>
      </c>
      <c r="BQ13" s="1" t="s">
        <v>351</v>
      </c>
      <c r="BR13" s="1" t="s">
        <v>351</v>
      </c>
      <c r="BS13" s="1" t="s">
        <v>351</v>
      </c>
      <c r="BT13" s="1" t="s">
        <v>351</v>
      </c>
      <c r="BU13" s="1" t="s">
        <v>351</v>
      </c>
      <c r="BV13" s="1" t="s">
        <v>351</v>
      </c>
      <c r="BW13" s="1" t="s">
        <v>351</v>
      </c>
    </row>
    <row r="14" spans="1:702">
      <c r="A14" s="1" t="s">
        <v>386</v>
      </c>
      <c r="B14" s="1" t="s">
        <v>387</v>
      </c>
      <c r="C14" s="1" t="s">
        <v>388</v>
      </c>
      <c r="D14" s="1" t="s">
        <v>389</v>
      </c>
      <c r="E14" s="1" t="s">
        <v>390</v>
      </c>
      <c r="F14" s="1" t="s">
        <v>391</v>
      </c>
      <c r="G14" s="1" t="s">
        <v>389</v>
      </c>
      <c r="H14" s="1" t="s">
        <v>390</v>
      </c>
      <c r="I14" s="1" t="s">
        <v>391</v>
      </c>
      <c r="J14" s="1" t="s">
        <v>392</v>
      </c>
      <c r="K14" s="1" t="s">
        <v>393</v>
      </c>
      <c r="L14" s="1" t="s">
        <v>394</v>
      </c>
      <c r="M14" s="1" t="s">
        <v>395</v>
      </c>
      <c r="N14" s="1" t="s">
        <v>396</v>
      </c>
      <c r="O14" s="1" t="s">
        <v>397</v>
      </c>
      <c r="P14" s="1" t="s">
        <v>398</v>
      </c>
      <c r="Q14" s="1" t="s">
        <v>399</v>
      </c>
      <c r="R14" s="1" t="s">
        <v>400</v>
      </c>
      <c r="S14" s="1" t="s">
        <v>401</v>
      </c>
      <c r="T14" s="1" t="s">
        <v>402</v>
      </c>
      <c r="U14" s="1" t="s">
        <v>403</v>
      </c>
      <c r="V14" s="1" t="s">
        <v>404</v>
      </c>
      <c r="W14" s="1" t="s">
        <v>405</v>
      </c>
      <c r="X14" s="1" t="s">
        <v>406</v>
      </c>
      <c r="Y14" s="1" t="s">
        <v>407</v>
      </c>
      <c r="Z14" s="1" t="s">
        <v>408</v>
      </c>
      <c r="AA14" s="1" t="s">
        <v>409</v>
      </c>
      <c r="AB14" s="1" t="s">
        <v>410</v>
      </c>
      <c r="AC14" s="1" t="s">
        <v>411</v>
      </c>
      <c r="AD14" s="1" t="s">
        <v>412</v>
      </c>
      <c r="AE14" s="1" t="s">
        <v>413</v>
      </c>
      <c r="AF14" s="1" t="s">
        <v>414</v>
      </c>
      <c r="AG14" s="1" t="s">
        <v>415</v>
      </c>
      <c r="AH14" s="1" t="s">
        <v>416</v>
      </c>
      <c r="AI14" s="1" t="s">
        <v>417</v>
      </c>
      <c r="AJ14" s="1" t="s">
        <v>418</v>
      </c>
      <c r="AK14" s="1" t="s">
        <v>419</v>
      </c>
      <c r="AL14" s="1" t="s">
        <v>420</v>
      </c>
      <c r="AM14" s="1" t="s">
        <v>421</v>
      </c>
      <c r="AN14" s="1" t="s">
        <v>422</v>
      </c>
      <c r="AO14" s="1" t="s">
        <v>423</v>
      </c>
      <c r="AP14" s="1" t="s">
        <v>424</v>
      </c>
      <c r="AQ14" s="1" t="s">
        <v>425</v>
      </c>
      <c r="AR14" s="1" t="s">
        <v>423</v>
      </c>
      <c r="AS14" s="1" t="s">
        <v>426</v>
      </c>
      <c r="AT14" s="1" t="s">
        <v>427</v>
      </c>
      <c r="AU14" s="1" t="s">
        <v>428</v>
      </c>
      <c r="AV14" s="1" t="s">
        <v>429</v>
      </c>
      <c r="AW14" s="1" t="s">
        <v>430</v>
      </c>
      <c r="AX14" s="1" t="s">
        <v>431</v>
      </c>
      <c r="AY14" s="1" t="s">
        <v>432</v>
      </c>
      <c r="AZ14" s="1" t="s">
        <v>433</v>
      </c>
      <c r="BA14" s="1" t="s">
        <v>434</v>
      </c>
      <c r="BB14" s="1" t="s">
        <v>435</v>
      </c>
      <c r="BC14" s="1" t="s">
        <v>436</v>
      </c>
      <c r="BD14" s="1" t="s">
        <v>437</v>
      </c>
      <c r="BE14" s="1" t="s">
        <v>438</v>
      </c>
      <c r="BF14" s="1" t="s">
        <v>438</v>
      </c>
      <c r="BG14" s="1" t="s">
        <v>439</v>
      </c>
      <c r="BH14" s="1" t="s">
        <v>440</v>
      </c>
      <c r="BI14" s="1" t="s">
        <v>440</v>
      </c>
      <c r="BJ14" s="1" t="s">
        <v>440</v>
      </c>
      <c r="BK14" s="1" t="s">
        <v>441</v>
      </c>
      <c r="BL14" s="1" t="s">
        <v>441</v>
      </c>
      <c r="BM14" s="1" t="s">
        <v>442</v>
      </c>
      <c r="BN14" s="1" t="s">
        <v>443</v>
      </c>
      <c r="BO14" s="1" t="s">
        <v>444</v>
      </c>
      <c r="BP14" s="1" t="s">
        <v>445</v>
      </c>
      <c r="BQ14" s="1" t="s">
        <v>446</v>
      </c>
      <c r="BR14" s="1" t="s">
        <v>446</v>
      </c>
      <c r="BS14" s="1" t="s">
        <v>447</v>
      </c>
      <c r="BT14" s="1" t="s">
        <v>447</v>
      </c>
      <c r="BU14" s="1" t="s">
        <v>446</v>
      </c>
      <c r="BV14" s="1" t="s">
        <v>446</v>
      </c>
      <c r="BW14" s="1" t="s">
        <v>447</v>
      </c>
    </row>
    <row r="15" spans="1:702">
      <c r="A15" s="1" t="s">
        <v>448</v>
      </c>
      <c r="B15" s="1" t="s">
        <v>449</v>
      </c>
      <c r="C15" s="1" t="s">
        <v>450</v>
      </c>
      <c r="D15" s="1" t="s">
        <v>451</v>
      </c>
      <c r="E15" s="1" t="s">
        <v>451</v>
      </c>
      <c r="F15" s="1" t="s">
        <v>451</v>
      </c>
      <c r="G15" s="1" t="s">
        <v>451</v>
      </c>
      <c r="H15" s="1" t="s">
        <v>451</v>
      </c>
      <c r="I15" s="1" t="s">
        <v>451</v>
      </c>
      <c r="J15" s="1" t="s">
        <v>452</v>
      </c>
      <c r="K15" s="1" t="s">
        <v>452</v>
      </c>
      <c r="L15" s="1" t="s">
        <v>452</v>
      </c>
      <c r="M15" s="1" t="s">
        <v>453</v>
      </c>
      <c r="N15" s="1" t="s">
        <v>454</v>
      </c>
      <c r="O15" s="1" t="s">
        <v>455</v>
      </c>
      <c r="P15" s="1" t="s">
        <v>455</v>
      </c>
      <c r="Q15" s="1" t="s">
        <v>454</v>
      </c>
      <c r="R15" s="1" t="s">
        <v>455</v>
      </c>
      <c r="S15" s="1" t="s">
        <v>455</v>
      </c>
      <c r="T15" s="1" t="s">
        <v>455</v>
      </c>
      <c r="U15" s="1" t="s">
        <v>455</v>
      </c>
      <c r="V15" s="1" t="s">
        <v>455</v>
      </c>
      <c r="W15" s="1" t="s">
        <v>455</v>
      </c>
      <c r="X15" s="1" t="s">
        <v>455</v>
      </c>
      <c r="Y15" s="1" t="s">
        <v>455</v>
      </c>
      <c r="Z15" s="1" t="s">
        <v>455</v>
      </c>
      <c r="AA15" s="1" t="s">
        <v>455</v>
      </c>
      <c r="AB15" s="1" t="s">
        <v>455</v>
      </c>
      <c r="AC15" s="1" t="s">
        <v>456</v>
      </c>
      <c r="AD15" s="1" t="s">
        <v>456</v>
      </c>
      <c r="AE15" s="1" t="s">
        <v>456</v>
      </c>
      <c r="AF15" s="1" t="s">
        <v>456</v>
      </c>
      <c r="AG15" s="1" t="s">
        <v>456</v>
      </c>
      <c r="AH15" s="1" t="s">
        <v>457</v>
      </c>
      <c r="AI15" s="1" t="s">
        <v>457</v>
      </c>
      <c r="AJ15" s="1" t="s">
        <v>455</v>
      </c>
      <c r="AK15" s="1" t="s">
        <v>455</v>
      </c>
      <c r="AL15" s="1" t="s">
        <v>458</v>
      </c>
      <c r="AM15" s="1" t="s">
        <v>458</v>
      </c>
      <c r="AN15" s="1" t="s">
        <v>456</v>
      </c>
      <c r="AO15" s="1" t="s">
        <v>455</v>
      </c>
      <c r="AP15" s="1" t="s">
        <v>455</v>
      </c>
      <c r="AQ15" s="1" t="s">
        <v>455</v>
      </c>
      <c r="AR15" s="1" t="s">
        <v>455</v>
      </c>
      <c r="AS15" s="1" t="s">
        <v>455</v>
      </c>
      <c r="AT15" s="1" t="s">
        <v>454</v>
      </c>
      <c r="AU15" s="1" t="s">
        <v>459</v>
      </c>
      <c r="AV15" s="1" t="s">
        <v>454</v>
      </c>
      <c r="AW15" s="1" t="s">
        <v>454</v>
      </c>
      <c r="AX15" s="1" t="s">
        <v>456</v>
      </c>
      <c r="AY15" s="1" t="s">
        <v>456</v>
      </c>
      <c r="AZ15" s="1" t="s">
        <v>460</v>
      </c>
      <c r="BA15" s="1" t="s">
        <v>460</v>
      </c>
      <c r="BB15" s="1" t="s">
        <v>461</v>
      </c>
      <c r="BC15" s="1" t="s">
        <v>462</v>
      </c>
      <c r="BD15" s="1" t="s">
        <v>463</v>
      </c>
      <c r="BE15" s="1" t="s">
        <v>455</v>
      </c>
      <c r="BF15" s="1" t="s">
        <v>455</v>
      </c>
      <c r="BG15" s="1" t="s">
        <v>464</v>
      </c>
      <c r="BH15" s="1" t="s">
        <v>456</v>
      </c>
      <c r="BI15" s="1" t="s">
        <v>456</v>
      </c>
      <c r="BJ15" s="1" t="s">
        <v>456</v>
      </c>
      <c r="BK15" s="1" t="s">
        <v>456</v>
      </c>
      <c r="BL15" s="1" t="s">
        <v>456</v>
      </c>
      <c r="BM15" s="1" t="s">
        <v>454</v>
      </c>
      <c r="BN15" s="1" t="s">
        <v>455</v>
      </c>
      <c r="BO15" s="1" t="s">
        <v>465</v>
      </c>
      <c r="BP15" s="1" t="s">
        <v>456</v>
      </c>
      <c r="BQ15" s="1" t="s">
        <v>466</v>
      </c>
      <c r="BR15" s="1" t="s">
        <v>466</v>
      </c>
      <c r="BS15" s="1" t="s">
        <v>466</v>
      </c>
      <c r="BT15" s="1" t="s">
        <v>466</v>
      </c>
      <c r="BU15" s="1" t="s">
        <v>467</v>
      </c>
      <c r="BV15" s="1" t="s">
        <v>466</v>
      </c>
      <c r="BW15" s="1" t="s">
        <v>465</v>
      </c>
    </row>
    <row r="16" spans="1:702">
      <c r="A16" s="1" t="s">
        <v>468</v>
      </c>
      <c r="B16" s="1" t="s">
        <v>469</v>
      </c>
      <c r="C16" s="1" t="s">
        <v>470</v>
      </c>
      <c r="D16" s="1" t="s">
        <v>148</v>
      </c>
      <c r="E16" s="1" t="s">
        <v>148</v>
      </c>
      <c r="F16" s="1" t="s">
        <v>148</v>
      </c>
      <c r="G16" s="1" t="s">
        <v>148</v>
      </c>
      <c r="H16" s="1" t="s">
        <v>148</v>
      </c>
      <c r="I16" s="1" t="s">
        <v>148</v>
      </c>
      <c r="J16" s="1" t="s">
        <v>148</v>
      </c>
      <c r="K16" s="1" t="s">
        <v>148</v>
      </c>
      <c r="L16" s="1" t="s">
        <v>148</v>
      </c>
      <c r="M16" s="1" t="s">
        <v>455</v>
      </c>
      <c r="N16" s="1" t="s">
        <v>455</v>
      </c>
      <c r="O16" s="1" t="s">
        <v>150</v>
      </c>
      <c r="P16" s="1" t="s">
        <v>150</v>
      </c>
      <c r="Q16" s="1" t="s">
        <v>148</v>
      </c>
      <c r="R16" s="1" t="s">
        <v>455</v>
      </c>
      <c r="S16" s="1" t="s">
        <v>455</v>
      </c>
      <c r="T16" s="1" t="s">
        <v>455</v>
      </c>
      <c r="U16" s="1" t="s">
        <v>455</v>
      </c>
      <c r="V16" s="1" t="s">
        <v>455</v>
      </c>
      <c r="W16" s="1" t="s">
        <v>148</v>
      </c>
      <c r="X16" s="1" t="s">
        <v>148</v>
      </c>
      <c r="Y16" s="1" t="s">
        <v>148</v>
      </c>
      <c r="Z16" s="1" t="s">
        <v>455</v>
      </c>
      <c r="AA16" s="1" t="s">
        <v>455</v>
      </c>
      <c r="AB16" s="1" t="s">
        <v>455</v>
      </c>
      <c r="AC16" s="1" t="s">
        <v>148</v>
      </c>
      <c r="AD16" s="1" t="s">
        <v>148</v>
      </c>
      <c r="AE16" s="1" t="s">
        <v>148</v>
      </c>
      <c r="AF16" s="1" t="s">
        <v>148</v>
      </c>
      <c r="AG16" s="1" t="s">
        <v>148</v>
      </c>
      <c r="AH16" s="1" t="s">
        <v>148</v>
      </c>
      <c r="AI16" s="1" t="s">
        <v>148</v>
      </c>
      <c r="AJ16" s="1" t="s">
        <v>455</v>
      </c>
      <c r="AK16" s="1" t="s">
        <v>455</v>
      </c>
      <c r="AL16" s="1" t="s">
        <v>471</v>
      </c>
      <c r="AM16" s="1" t="s">
        <v>471</v>
      </c>
      <c r="AN16" s="1" t="s">
        <v>150</v>
      </c>
      <c r="AO16" s="1" t="s">
        <v>148</v>
      </c>
      <c r="AP16" s="1" t="s">
        <v>148</v>
      </c>
      <c r="AQ16" s="1" t="s">
        <v>148</v>
      </c>
      <c r="AR16" s="1" t="s">
        <v>148</v>
      </c>
      <c r="AS16" s="1" t="s">
        <v>148</v>
      </c>
      <c r="AT16" s="1" t="s">
        <v>148</v>
      </c>
      <c r="AU16" s="1" t="s">
        <v>150</v>
      </c>
      <c r="AV16" s="1" t="s">
        <v>472</v>
      </c>
      <c r="AW16" s="1" t="s">
        <v>472</v>
      </c>
      <c r="AX16" s="1" t="s">
        <v>455</v>
      </c>
      <c r="AY16" s="1" t="s">
        <v>150</v>
      </c>
      <c r="AZ16" s="1" t="s">
        <v>472</v>
      </c>
      <c r="BA16" s="1" t="s">
        <v>472</v>
      </c>
      <c r="BB16" s="1" t="s">
        <v>473</v>
      </c>
      <c r="BC16" s="1" t="s">
        <v>472</v>
      </c>
      <c r="BD16" s="1" t="s">
        <v>150</v>
      </c>
      <c r="BE16" s="1" t="s">
        <v>150</v>
      </c>
      <c r="BF16" s="1" t="s">
        <v>150</v>
      </c>
      <c r="BG16" s="1" t="s">
        <v>150</v>
      </c>
      <c r="BH16" s="1" t="s">
        <v>148</v>
      </c>
      <c r="BI16" s="1" t="s">
        <v>148</v>
      </c>
      <c r="BJ16" s="1" t="s">
        <v>148</v>
      </c>
      <c r="BK16" s="1" t="s">
        <v>148</v>
      </c>
      <c r="BL16" s="1" t="s">
        <v>148</v>
      </c>
      <c r="BM16" s="1" t="s">
        <v>455</v>
      </c>
      <c r="BN16" s="1" t="s">
        <v>150</v>
      </c>
      <c r="BO16" s="1" t="s">
        <v>148</v>
      </c>
      <c r="BP16" s="1" t="s">
        <v>455</v>
      </c>
      <c r="BQ16" s="1" t="s">
        <v>148</v>
      </c>
      <c r="BR16" s="1" t="s">
        <v>148</v>
      </c>
      <c r="BS16" s="1" t="s">
        <v>148</v>
      </c>
      <c r="BT16" s="1" t="s">
        <v>148</v>
      </c>
      <c r="BU16" s="1" t="s">
        <v>148</v>
      </c>
      <c r="BV16" s="1" t="s">
        <v>148</v>
      </c>
      <c r="BW16" s="1" t="s">
        <v>148</v>
      </c>
    </row>
    <row r="17" spans="1:702">
      <c r="A17" s="1" t="s">
        <v>474</v>
      </c>
      <c r="B17" s="1" t="s">
        <v>475</v>
      </c>
      <c r="C17" s="1" t="s">
        <v>476</v>
      </c>
      <c r="D17" s="1" t="s">
        <v>477</v>
      </c>
      <c r="E17" s="1" t="s">
        <v>477</v>
      </c>
      <c r="F17" s="1" t="s">
        <v>477</v>
      </c>
      <c r="G17" s="1" t="s">
        <v>477</v>
      </c>
      <c r="H17" s="1" t="s">
        <v>477</v>
      </c>
      <c r="I17" s="1" t="s">
        <v>477</v>
      </c>
      <c r="J17" s="1" t="s">
        <v>477</v>
      </c>
      <c r="K17" s="1" t="s">
        <v>477</v>
      </c>
      <c r="L17" s="1" t="s">
        <v>477</v>
      </c>
      <c r="M17" s="1" t="s">
        <v>478</v>
      </c>
      <c r="N17" s="1" t="s">
        <v>479</v>
      </c>
      <c r="O17" s="1" t="s">
        <v>478</v>
      </c>
      <c r="P17" s="1" t="s">
        <v>478</v>
      </c>
      <c r="Q17" s="1" t="s">
        <v>480</v>
      </c>
      <c r="R17" s="1" t="s">
        <v>481</v>
      </c>
      <c r="S17" s="1" t="s">
        <v>481</v>
      </c>
      <c r="T17" s="1" t="s">
        <v>478</v>
      </c>
      <c r="U17" s="1" t="s">
        <v>478</v>
      </c>
      <c r="V17" s="1" t="s">
        <v>482</v>
      </c>
      <c r="W17" s="1" t="s">
        <v>483</v>
      </c>
      <c r="X17" s="1" t="s">
        <v>483</v>
      </c>
      <c r="Y17" s="1" t="s">
        <v>483</v>
      </c>
      <c r="Z17" s="1" t="s">
        <v>478</v>
      </c>
      <c r="AA17" s="1" t="s">
        <v>478</v>
      </c>
      <c r="AB17" s="1" t="s">
        <v>478</v>
      </c>
      <c r="AC17" s="1" t="s">
        <v>481</v>
      </c>
      <c r="AD17" s="1" t="s">
        <v>481</v>
      </c>
      <c r="AE17" s="1" t="s">
        <v>481</v>
      </c>
      <c r="AF17" s="1" t="s">
        <v>481</v>
      </c>
      <c r="AG17" s="1" t="s">
        <v>481</v>
      </c>
      <c r="AH17" s="1" t="s">
        <v>484</v>
      </c>
      <c r="AI17" s="1" t="s">
        <v>484</v>
      </c>
      <c r="AJ17" s="1" t="s">
        <v>481</v>
      </c>
      <c r="AK17" s="1" t="s">
        <v>481</v>
      </c>
      <c r="AL17" s="1" t="s">
        <v>485</v>
      </c>
      <c r="AM17" s="1" t="s">
        <v>485</v>
      </c>
      <c r="AN17" s="1" t="s">
        <v>486</v>
      </c>
      <c r="AO17" s="1" t="s">
        <v>487</v>
      </c>
      <c r="AP17" s="1" t="s">
        <v>487</v>
      </c>
      <c r="AQ17" s="1" t="s">
        <v>487</v>
      </c>
      <c r="AR17" s="1" t="s">
        <v>487</v>
      </c>
      <c r="AS17" s="1" t="s">
        <v>487</v>
      </c>
      <c r="AT17" s="1" t="s">
        <v>478</v>
      </c>
      <c r="AU17" s="1" t="s">
        <v>477</v>
      </c>
      <c r="AV17" s="1" t="s">
        <v>488</v>
      </c>
      <c r="AW17" s="1" t="s">
        <v>488</v>
      </c>
      <c r="AX17" s="1" t="s">
        <v>489</v>
      </c>
      <c r="AY17" s="1" t="s">
        <v>490</v>
      </c>
      <c r="AZ17" s="1" t="s">
        <v>491</v>
      </c>
      <c r="BA17" s="1" t="s">
        <v>491</v>
      </c>
      <c r="BB17" s="1" t="s">
        <v>491</v>
      </c>
      <c r="BC17" s="1" t="s">
        <v>491</v>
      </c>
      <c r="BD17" s="1" t="s">
        <v>491</v>
      </c>
      <c r="BE17" s="1" t="s">
        <v>492</v>
      </c>
      <c r="BF17" s="1" t="s">
        <v>493</v>
      </c>
      <c r="BG17" s="1" t="s">
        <v>488</v>
      </c>
      <c r="BH17" s="1" t="s">
        <v>491</v>
      </c>
      <c r="BI17" s="1" t="s">
        <v>491</v>
      </c>
      <c r="BJ17" s="1" t="s">
        <v>491</v>
      </c>
      <c r="BK17" s="1" t="s">
        <v>491</v>
      </c>
      <c r="BL17" s="1" t="s">
        <v>491</v>
      </c>
      <c r="BM17" s="1" t="s">
        <v>491</v>
      </c>
      <c r="BN17" s="1" t="s">
        <v>494</v>
      </c>
      <c r="BO17" s="1" t="s">
        <v>491</v>
      </c>
      <c r="BP17" s="1" t="s">
        <v>478</v>
      </c>
      <c r="BQ17" s="1" t="s">
        <v>495</v>
      </c>
      <c r="BR17" s="1" t="s">
        <v>495</v>
      </c>
      <c r="BS17" s="1" t="s">
        <v>495</v>
      </c>
      <c r="BT17" s="1" t="s">
        <v>495</v>
      </c>
      <c r="BU17" s="1" t="s">
        <v>495</v>
      </c>
      <c r="BV17" s="1" t="s">
        <v>495</v>
      </c>
      <c r="BW17" s="1" t="s">
        <v>495</v>
      </c>
    </row>
    <row r="18" spans="1:702">
      <c r="A18" s="1" t="s">
        <v>496</v>
      </c>
      <c r="B18" s="1" t="s">
        <v>497</v>
      </c>
      <c r="C18" s="1" t="s">
        <v>497</v>
      </c>
      <c r="D18" s="1" t="s">
        <v>498</v>
      </c>
      <c r="E18" s="1" t="s">
        <v>498</v>
      </c>
      <c r="F18" s="1" t="s">
        <v>498</v>
      </c>
      <c r="G18" s="1" t="s">
        <v>498</v>
      </c>
      <c r="H18" s="1" t="s">
        <v>498</v>
      </c>
      <c r="I18" s="1" t="s">
        <v>498</v>
      </c>
      <c r="J18" s="1" t="s">
        <v>498</v>
      </c>
      <c r="K18" s="1" t="s">
        <v>498</v>
      </c>
      <c r="L18" s="1" t="s">
        <v>498</v>
      </c>
      <c r="M18" s="1" t="s">
        <v>499</v>
      </c>
      <c r="N18" s="1" t="s">
        <v>500</v>
      </c>
      <c r="O18" s="1" t="s">
        <v>501</v>
      </c>
      <c r="P18" s="1" t="s">
        <v>501</v>
      </c>
      <c r="Q18" s="1" t="s">
        <v>502</v>
      </c>
      <c r="R18" s="1" t="s">
        <v>503</v>
      </c>
      <c r="S18" s="1" t="s">
        <v>503</v>
      </c>
      <c r="T18" s="1" t="s">
        <v>504</v>
      </c>
      <c r="U18" s="1" t="s">
        <v>504</v>
      </c>
      <c r="V18" s="1" t="s">
        <v>504</v>
      </c>
      <c r="W18" s="1" t="s">
        <v>505</v>
      </c>
      <c r="X18" s="1" t="s">
        <v>505</v>
      </c>
      <c r="Y18" s="1" t="s">
        <v>505</v>
      </c>
      <c r="Z18" s="1" t="s">
        <v>506</v>
      </c>
      <c r="AA18" s="1" t="s">
        <v>506</v>
      </c>
      <c r="AB18" s="1" t="s">
        <v>506</v>
      </c>
      <c r="AC18" s="1" t="s">
        <v>507</v>
      </c>
      <c r="AD18" s="1" t="s">
        <v>507</v>
      </c>
      <c r="AE18" s="1" t="s">
        <v>508</v>
      </c>
      <c r="AF18" s="1" t="s">
        <v>508</v>
      </c>
      <c r="AG18" s="1" t="s">
        <v>508</v>
      </c>
      <c r="AH18" s="1" t="s">
        <v>509</v>
      </c>
      <c r="AI18" s="1" t="s">
        <v>510</v>
      </c>
      <c r="AJ18" s="1" t="s">
        <v>511</v>
      </c>
      <c r="AK18" s="1" t="s">
        <v>511</v>
      </c>
      <c r="AL18" s="1" t="s">
        <v>511</v>
      </c>
      <c r="AM18" s="1" t="s">
        <v>511</v>
      </c>
      <c r="AN18" s="1" t="s">
        <v>502</v>
      </c>
      <c r="AO18" s="1" t="s">
        <v>512</v>
      </c>
      <c r="AP18" s="1" t="s">
        <v>512</v>
      </c>
      <c r="AQ18" s="1" t="s">
        <v>497</v>
      </c>
      <c r="AR18" s="1" t="s">
        <v>512</v>
      </c>
      <c r="AS18" s="1" t="s">
        <v>512</v>
      </c>
      <c r="AT18" s="1" t="s">
        <v>513</v>
      </c>
      <c r="AU18" s="1" t="s">
        <v>514</v>
      </c>
      <c r="AV18" s="1" t="s">
        <v>515</v>
      </c>
      <c r="AW18" s="1" t="s">
        <v>515</v>
      </c>
      <c r="AX18" s="1" t="s">
        <v>516</v>
      </c>
      <c r="AY18" s="1" t="s">
        <v>517</v>
      </c>
      <c r="AZ18" s="1" t="s">
        <v>518</v>
      </c>
      <c r="BA18" s="1" t="s">
        <v>518</v>
      </c>
      <c r="BB18" s="1" t="s">
        <v>518</v>
      </c>
      <c r="BC18" s="1" t="s">
        <v>518</v>
      </c>
      <c r="BD18" s="1" t="s">
        <v>518</v>
      </c>
      <c r="BE18" s="1" t="s">
        <v>519</v>
      </c>
      <c r="BF18" s="1" t="s">
        <v>519</v>
      </c>
      <c r="BG18" s="1" t="s">
        <v>498</v>
      </c>
      <c r="BH18" s="1" t="s">
        <v>520</v>
      </c>
      <c r="BI18" s="1" t="s">
        <v>520</v>
      </c>
      <c r="BJ18" s="1" t="s">
        <v>520</v>
      </c>
      <c r="BK18" s="1" t="s">
        <v>520</v>
      </c>
      <c r="BL18" s="1" t="s">
        <v>520</v>
      </c>
      <c r="BM18" s="1" t="s">
        <v>521</v>
      </c>
      <c r="BN18" s="1" t="s">
        <v>522</v>
      </c>
      <c r="BO18" s="1" t="s">
        <v>523</v>
      </c>
      <c r="BP18" s="1" t="s">
        <v>524</v>
      </c>
      <c r="BQ18" s="1" t="s">
        <v>525</v>
      </c>
      <c r="BR18" s="1" t="s">
        <v>525</v>
      </c>
      <c r="BS18" s="1" t="s">
        <v>525</v>
      </c>
      <c r="BT18" s="1" t="s">
        <v>525</v>
      </c>
      <c r="BU18" s="1" t="s">
        <v>525</v>
      </c>
      <c r="BV18" s="1" t="s">
        <v>525</v>
      </c>
      <c r="BW18" s="1" t="s">
        <v>525</v>
      </c>
    </row>
    <row r="19" spans="1:702">
      <c r="A19" s="1" t="s">
        <v>526</v>
      </c>
      <c r="B19" s="1" t="s">
        <v>527</v>
      </c>
      <c r="C19" s="1" t="s">
        <v>527</v>
      </c>
      <c r="D19" s="1" t="s">
        <v>527</v>
      </c>
      <c r="E19" s="1" t="s">
        <v>527</v>
      </c>
      <c r="F19" s="1" t="s">
        <v>527</v>
      </c>
      <c r="G19" s="1" t="s">
        <v>527</v>
      </c>
      <c r="H19" s="1" t="s">
        <v>527</v>
      </c>
      <c r="I19" s="1" t="s">
        <v>527</v>
      </c>
      <c r="J19" s="1" t="s">
        <v>527</v>
      </c>
      <c r="K19" s="1" t="s">
        <v>527</v>
      </c>
      <c r="L19" s="1" t="s">
        <v>527</v>
      </c>
      <c r="M19" s="1" t="s">
        <v>527</v>
      </c>
      <c r="N19" s="1" t="s">
        <v>528</v>
      </c>
      <c r="O19" s="1" t="s">
        <v>529</v>
      </c>
      <c r="P19" s="1" t="s">
        <v>529</v>
      </c>
      <c r="Q19" s="1" t="s">
        <v>527</v>
      </c>
      <c r="R19" s="1" t="s">
        <v>527</v>
      </c>
      <c r="S19" s="1" t="s">
        <v>527</v>
      </c>
      <c r="T19" s="1" t="s">
        <v>527</v>
      </c>
      <c r="U19" s="1" t="s">
        <v>527</v>
      </c>
      <c r="V19" s="1" t="s">
        <v>527</v>
      </c>
      <c r="W19" s="1" t="s">
        <v>527</v>
      </c>
      <c r="X19" s="1" t="s">
        <v>527</v>
      </c>
      <c r="Y19" s="1" t="s">
        <v>527</v>
      </c>
      <c r="Z19" s="1" t="s">
        <v>527</v>
      </c>
      <c r="AA19" s="1" t="s">
        <v>527</v>
      </c>
      <c r="AB19" s="1" t="s">
        <v>527</v>
      </c>
      <c r="AC19" s="1" t="s">
        <v>530</v>
      </c>
      <c r="AD19" s="1" t="s">
        <v>531</v>
      </c>
      <c r="AE19" s="1" t="s">
        <v>527</v>
      </c>
      <c r="AF19" s="1" t="s">
        <v>532</v>
      </c>
      <c r="AG19" s="1" t="s">
        <v>533</v>
      </c>
      <c r="AH19" s="1" t="s">
        <v>527</v>
      </c>
      <c r="AI19" s="1" t="s">
        <v>527</v>
      </c>
      <c r="AJ19" s="1" t="s">
        <v>527</v>
      </c>
      <c r="AK19" s="1" t="s">
        <v>527</v>
      </c>
      <c r="AL19" s="1" t="s">
        <v>534</v>
      </c>
      <c r="AM19" s="1" t="s">
        <v>534</v>
      </c>
      <c r="AN19" s="1" t="s">
        <v>527</v>
      </c>
      <c r="AO19" s="1" t="s">
        <v>527</v>
      </c>
      <c r="AP19" s="1" t="s">
        <v>527</v>
      </c>
      <c r="AQ19" s="1" t="s">
        <v>527</v>
      </c>
      <c r="AR19" s="1" t="s">
        <v>527</v>
      </c>
      <c r="AS19" s="1" t="s">
        <v>527</v>
      </c>
      <c r="AT19" s="1" t="s">
        <v>535</v>
      </c>
      <c r="AU19" s="1" t="s">
        <v>536</v>
      </c>
      <c r="AV19" s="1" t="s">
        <v>527</v>
      </c>
      <c r="AW19" s="1" t="s">
        <v>527</v>
      </c>
      <c r="AX19" s="1" t="s">
        <v>537</v>
      </c>
      <c r="AY19" s="1" t="s">
        <v>537</v>
      </c>
      <c r="AZ19" s="1" t="s">
        <v>538</v>
      </c>
      <c r="BA19" s="1" t="s">
        <v>538</v>
      </c>
      <c r="BB19" s="1" t="s">
        <v>538</v>
      </c>
      <c r="BC19" s="1" t="s">
        <v>538</v>
      </c>
      <c r="BD19" s="1" t="s">
        <v>538</v>
      </c>
      <c r="BE19" s="1" t="s">
        <v>527</v>
      </c>
      <c r="BF19" s="1" t="s">
        <v>527</v>
      </c>
      <c r="BG19" s="1" t="s">
        <v>527</v>
      </c>
      <c r="BH19" s="1" t="s">
        <v>527</v>
      </c>
      <c r="BI19" s="1" t="s">
        <v>527</v>
      </c>
      <c r="BJ19" s="1" t="s">
        <v>527</v>
      </c>
      <c r="BK19" s="1" t="s">
        <v>527</v>
      </c>
      <c r="BL19" s="1" t="s">
        <v>527</v>
      </c>
      <c r="BM19" s="1" t="s">
        <v>527</v>
      </c>
      <c r="BN19" s="1" t="s">
        <v>539</v>
      </c>
      <c r="BO19" s="1" t="s">
        <v>527</v>
      </c>
      <c r="BP19" s="1" t="s">
        <v>527</v>
      </c>
      <c r="BQ19" s="1" t="s">
        <v>527</v>
      </c>
      <c r="BR19" s="1" t="s">
        <v>527</v>
      </c>
      <c r="BS19" s="1" t="s">
        <v>527</v>
      </c>
      <c r="BT19" s="1" t="s">
        <v>527</v>
      </c>
      <c r="BU19" s="1" t="s">
        <v>527</v>
      </c>
      <c r="BV19" s="1" t="s">
        <v>527</v>
      </c>
      <c r="BW19" s="1" t="s">
        <v>527</v>
      </c>
    </row>
    <row r="20" spans="1:702">
      <c r="A20" s="1" t="s">
        <v>540</v>
      </c>
      <c r="B20" s="1" t="s">
        <v>541</v>
      </c>
      <c r="C20" s="1" t="s">
        <v>541</v>
      </c>
      <c r="D20" s="1" t="s">
        <v>542</v>
      </c>
      <c r="E20" s="1" t="s">
        <v>542</v>
      </c>
      <c r="F20" s="1" t="s">
        <v>542</v>
      </c>
      <c r="G20" s="1" t="s">
        <v>541</v>
      </c>
      <c r="H20" s="1" t="s">
        <v>541</v>
      </c>
      <c r="I20" s="1" t="s">
        <v>541</v>
      </c>
      <c r="J20" s="1" t="s">
        <v>541</v>
      </c>
      <c r="K20" s="1" t="s">
        <v>541</v>
      </c>
      <c r="L20" s="1" t="s">
        <v>541</v>
      </c>
      <c r="M20" s="1" t="s">
        <v>541</v>
      </c>
      <c r="N20" s="1" t="s">
        <v>541</v>
      </c>
      <c r="O20" s="1" t="s">
        <v>541</v>
      </c>
      <c r="P20" s="1" t="s">
        <v>541</v>
      </c>
      <c r="Q20" s="1" t="s">
        <v>543</v>
      </c>
      <c r="R20" s="1" t="s">
        <v>544</v>
      </c>
      <c r="S20" s="1" t="s">
        <v>544</v>
      </c>
      <c r="T20" s="1" t="s">
        <v>545</v>
      </c>
      <c r="U20" s="1" t="s">
        <v>545</v>
      </c>
      <c r="V20" s="1" t="s">
        <v>545</v>
      </c>
      <c r="W20" s="1" t="s">
        <v>546</v>
      </c>
      <c r="X20" s="1" t="s">
        <v>546</v>
      </c>
      <c r="Y20" s="1" t="s">
        <v>546</v>
      </c>
      <c r="Z20" s="1" t="s">
        <v>547</v>
      </c>
      <c r="AA20" s="1" t="s">
        <v>547</v>
      </c>
      <c r="AB20" s="1" t="s">
        <v>547</v>
      </c>
      <c r="AC20" s="1" t="s">
        <v>548</v>
      </c>
      <c r="AD20" s="1" t="s">
        <v>548</v>
      </c>
      <c r="AE20" s="1" t="s">
        <v>548</v>
      </c>
      <c r="AF20" s="1" t="s">
        <v>549</v>
      </c>
      <c r="AG20" s="1" t="s">
        <v>549</v>
      </c>
      <c r="AH20" s="1" t="s">
        <v>550</v>
      </c>
      <c r="AI20" s="1" t="s">
        <v>550</v>
      </c>
      <c r="AJ20" s="1" t="s">
        <v>551</v>
      </c>
      <c r="AK20" s="1" t="s">
        <v>551</v>
      </c>
      <c r="AL20" s="1" t="s">
        <v>551</v>
      </c>
      <c r="AM20" s="1" t="s">
        <v>551</v>
      </c>
      <c r="AN20" s="1" t="s">
        <v>552</v>
      </c>
      <c r="AO20" s="1" t="s">
        <v>553</v>
      </c>
      <c r="AP20" s="1" t="s">
        <v>553</v>
      </c>
      <c r="AQ20" s="1" t="s">
        <v>553</v>
      </c>
      <c r="AR20" s="1" t="s">
        <v>553</v>
      </c>
      <c r="AS20" s="1" t="s">
        <v>553</v>
      </c>
      <c r="AT20" s="1" t="s">
        <v>554</v>
      </c>
      <c r="AU20" s="1" t="s">
        <v>555</v>
      </c>
      <c r="AV20" s="1" t="s">
        <v>556</v>
      </c>
      <c r="AW20" s="1" t="s">
        <v>556</v>
      </c>
      <c r="AX20" s="1" t="s">
        <v>541</v>
      </c>
      <c r="AY20" s="1" t="s">
        <v>541</v>
      </c>
      <c r="AZ20" s="1" t="s">
        <v>541</v>
      </c>
      <c r="BA20" s="1" t="s">
        <v>541</v>
      </c>
      <c r="BB20" s="1" t="s">
        <v>541</v>
      </c>
      <c r="BC20" s="1" t="s">
        <v>541</v>
      </c>
      <c r="BD20" s="1" t="s">
        <v>541</v>
      </c>
      <c r="BE20" s="1" t="s">
        <v>541</v>
      </c>
      <c r="BF20" s="1" t="s">
        <v>541</v>
      </c>
      <c r="BG20" s="1" t="s">
        <v>541</v>
      </c>
      <c r="BH20" s="1" t="s">
        <v>557</v>
      </c>
      <c r="BI20" s="1" t="s">
        <v>557</v>
      </c>
      <c r="BJ20" s="1" t="s">
        <v>557</v>
      </c>
      <c r="BK20" s="1" t="s">
        <v>557</v>
      </c>
      <c r="BL20" s="1" t="s">
        <v>558</v>
      </c>
      <c r="BM20" s="1" t="s">
        <v>541</v>
      </c>
      <c r="BN20" s="1" t="s">
        <v>541</v>
      </c>
      <c r="BO20" s="1" t="s">
        <v>541</v>
      </c>
      <c r="BP20" s="1" t="s">
        <v>541</v>
      </c>
      <c r="BQ20" s="1" t="s">
        <v>541</v>
      </c>
      <c r="BR20" s="1" t="s">
        <v>541</v>
      </c>
      <c r="BS20" s="1" t="s">
        <v>541</v>
      </c>
      <c r="BT20" s="1" t="s">
        <v>541</v>
      </c>
      <c r="BU20" s="1" t="s">
        <v>541</v>
      </c>
      <c r="BV20" s="1" t="s">
        <v>541</v>
      </c>
      <c r="BW20" s="1" t="s">
        <v>541</v>
      </c>
    </row>
    <row r="21" spans="1:702">
      <c r="A21" s="1" t="s">
        <v>559</v>
      </c>
      <c r="B21" s="2" t="str">
        <f>HYPERLINK("https://www.solarquotes.com.au/glossary.html#dccoupling","DC coupled")</f>
        <v>DC coupled</v>
      </c>
      <c r="C21" s="2" t="str">
        <f>HYPERLINK("https://www.solarquotes.com.au/glossary.html#accoupling","AC coupled")</f>
        <v>AC coupled</v>
      </c>
      <c r="D21" s="2" t="str">
        <f>HYPERLINK("https://www.solarquotes.com.au/glossary.html#dccoupling","DC coupled")</f>
        <v>DC coupled</v>
      </c>
      <c r="E21" s="2" t="str">
        <f>HYPERLINK("https://www.solarquotes.com.au/glossary.html#dccoupling","DC coupled")</f>
        <v>DC coupled</v>
      </c>
      <c r="F21" s="2" t="str">
        <f>HYPERLINK("https://www.solarquotes.com.au/glossary.html#dccoupling","DC coupled")</f>
        <v>DC coupled</v>
      </c>
      <c r="G21" s="1" t="s">
        <v>541</v>
      </c>
      <c r="H21" s="1" t="s">
        <v>541</v>
      </c>
      <c r="I21" s="1" t="s">
        <v>541</v>
      </c>
      <c r="J21" s="1" t="s">
        <v>541</v>
      </c>
      <c r="K21" s="1" t="s">
        <v>541</v>
      </c>
      <c r="L21" s="1" t="s">
        <v>541</v>
      </c>
      <c r="M21" s="2" t="str">
        <f>HYPERLINK("https://www.solarquotes.com.au/glossary.html#accoupling","AC coupled")</f>
        <v>AC coupled</v>
      </c>
      <c r="N21" s="2" t="str">
        <f>HYPERLINK("https://www.solarquotes.com.au/glossary.html#accoupling","AC coupled")</f>
        <v>AC coupled</v>
      </c>
      <c r="O21" s="1" t="s">
        <v>541</v>
      </c>
      <c r="P21" s="1" t="s">
        <v>541</v>
      </c>
      <c r="Q21" s="1" t="s">
        <v>541</v>
      </c>
      <c r="R21" s="1" t="s">
        <v>541</v>
      </c>
      <c r="S21" s="1" t="s">
        <v>541</v>
      </c>
      <c r="T21" s="1" t="s">
        <v>541</v>
      </c>
      <c r="U21" s="1" t="s">
        <v>541</v>
      </c>
      <c r="V21" s="1" t="s">
        <v>541</v>
      </c>
      <c r="W21" s="1" t="s">
        <v>541</v>
      </c>
      <c r="X21" s="1" t="s">
        <v>541</v>
      </c>
      <c r="Y21" s="1" t="s">
        <v>541</v>
      </c>
      <c r="Z21" s="1" t="s">
        <v>541</v>
      </c>
      <c r="AA21" s="1" t="s">
        <v>541</v>
      </c>
      <c r="AB21" s="1" t="s">
        <v>541</v>
      </c>
      <c r="AC21" s="1" t="s">
        <v>541</v>
      </c>
      <c r="AD21" s="1" t="s">
        <v>541</v>
      </c>
      <c r="AE21" s="1" t="s">
        <v>541</v>
      </c>
      <c r="AF21" s="1" t="s">
        <v>560</v>
      </c>
      <c r="AG21" s="1" t="s">
        <v>560</v>
      </c>
      <c r="AH21" s="1" t="s">
        <v>541</v>
      </c>
      <c r="AI21" s="1" t="s">
        <v>541</v>
      </c>
      <c r="AJ21" s="1" t="s">
        <v>541</v>
      </c>
      <c r="AK21" s="1" t="s">
        <v>541</v>
      </c>
      <c r="AL21" s="1" t="s">
        <v>541</v>
      </c>
      <c r="AM21" s="1" t="s">
        <v>541</v>
      </c>
      <c r="AN21" s="1" t="s">
        <v>541</v>
      </c>
      <c r="AO21" s="1" t="s">
        <v>541</v>
      </c>
      <c r="AP21" s="1" t="s">
        <v>541</v>
      </c>
      <c r="AQ21" s="1" t="s">
        <v>541</v>
      </c>
      <c r="AR21" s="1" t="s">
        <v>541</v>
      </c>
      <c r="AS21" s="1" t="s">
        <v>541</v>
      </c>
      <c r="AT21" s="1" t="s">
        <v>541</v>
      </c>
      <c r="AU21" s="1" t="s">
        <v>541</v>
      </c>
      <c r="AV21" s="2" t="str">
        <f>HYPERLINK("https://www.solarquotes.com.au/glossary.html#accoupling","AC coupled")</f>
        <v>AC coupled</v>
      </c>
      <c r="AW21" s="2" t="str">
        <f>HYPERLINK("https://www.solarquotes.com.au/glossary.html#accoupling","AC coupled")</f>
        <v>AC coupled</v>
      </c>
      <c r="AX21" s="2" t="str">
        <f>HYPERLINK("https://www.solarquotes.com.au/glossary.html#accoupling","AC coupled")</f>
        <v>AC coupled</v>
      </c>
      <c r="AY21" s="2" t="str">
        <f>HYPERLINK("https://www.solarquotes.com.au/glossary.html#accoupling","AC coupled")</f>
        <v>AC coupled</v>
      </c>
      <c r="AZ21" s="2" t="str">
        <f>HYPERLINK("https://www.solarquotes.com.aul#dccoupling","DC coupled")</f>
        <v>DC coupled</v>
      </c>
      <c r="BA21" s="2" t="str">
        <f>HYPERLINK("https://www.solarquotes.com.aul#dccoupling","DC coupled")</f>
        <v>DC coupled</v>
      </c>
      <c r="BB21" s="2" t="str">
        <f>HYPERLINK("https://www.solarquotes.com.aul#dccoupling","DC coupled")</f>
        <v>DC coupled</v>
      </c>
      <c r="BC21" s="2" t="str">
        <f>HYPERLINK("https://www.solarquotes.com.aul#dccoupling","DC coupled")</f>
        <v>DC coupled</v>
      </c>
      <c r="BD21" s="1" t="s">
        <v>561</v>
      </c>
      <c r="BE21" s="2" t="str">
        <f>HYPERLINK("https://www.solarquotes.com.au/glossary.html#dccoupling","DC coupled")</f>
        <v>DC coupled</v>
      </c>
      <c r="BF21" s="2" t="str">
        <f>HYPERLINK("https://www.solarquotes.com.au/glossary.html#dccoupling","DC coupled")</f>
        <v>DC coupled</v>
      </c>
      <c r="BG21" s="2" t="str">
        <f>HYPERLINK("https://www.solarquotes.com.au/glossary.html#dccoupling","DC coupled")</f>
        <v>DC coupled</v>
      </c>
      <c r="BH21" s="2" t="str">
        <f>HYPERLINK("https://www.solarquotes.com.au/glossary.html#dccoupling","DC coupled")</f>
        <v>DC coupled</v>
      </c>
      <c r="BI21" s="2" t="str">
        <f>HYPERLINK("https://www.solarquotes.com.au/glossary.html#dccoupling","DC coupled")</f>
        <v>DC coupled</v>
      </c>
      <c r="BJ21" s="2" t="str">
        <f>HYPERLINK("https://www.solarquotes.com.au/glossary.html#dccoupling","DC coupled")</f>
        <v>DC coupled</v>
      </c>
      <c r="BK21" s="2" t="str">
        <f>HYPERLINK("https://www.solarquotes.com.aul#dccoupling","DC coupled")</f>
        <v>DC coupled</v>
      </c>
      <c r="BL21" s="2" t="str">
        <f>HYPERLINK("https://www.solarquotes.com.au/glossary.html#dccoupling","DC coupled")</f>
        <v>DC coupled</v>
      </c>
      <c r="BM21" s="2" t="str">
        <f>HYPERLINK("https://www.solarquotes.com.au/glossary.html#dccoupling","DC coupled")</f>
        <v>DC coupled</v>
      </c>
      <c r="BN21" s="2" t="str">
        <f>HYPERLINK("https://www.solarquotes.com.au/glossary.html#accoupling","AC coupled")</f>
        <v>AC coupled</v>
      </c>
      <c r="BO21" s="1" t="s">
        <v>562</v>
      </c>
      <c r="BP21" s="2" t="str">
        <f>HYPERLINK("https://www.solarquotes.com.au/glossary.html#dccoupling","DC coupled")</f>
        <v>DC coupled</v>
      </c>
      <c r="BQ21" s="1" t="s">
        <v>563</v>
      </c>
      <c r="BR21" s="1" t="s">
        <v>563</v>
      </c>
      <c r="BS21" s="1" t="s">
        <v>563</v>
      </c>
      <c r="BT21" s="1" t="s">
        <v>563</v>
      </c>
      <c r="BU21" s="1" t="s">
        <v>563</v>
      </c>
      <c r="BV21" s="1" t="s">
        <v>563</v>
      </c>
      <c r="BW21" s="1" t="s">
        <v>563</v>
      </c>
    </row>
    <row r="22" spans="1:702">
      <c r="A22" s="1" t="s">
        <v>564</v>
      </c>
      <c r="B22" s="1" t="s">
        <v>565</v>
      </c>
      <c r="C22" s="1" t="s">
        <v>566</v>
      </c>
      <c r="D22" s="1" t="s">
        <v>567</v>
      </c>
      <c r="E22" s="1" t="s">
        <v>568</v>
      </c>
      <c r="F22" s="1" t="s">
        <v>569</v>
      </c>
      <c r="G22" s="1" t="s">
        <v>570</v>
      </c>
      <c r="H22" s="1" t="s">
        <v>571</v>
      </c>
      <c r="I22" s="1" t="s">
        <v>572</v>
      </c>
      <c r="J22" s="1" t="s">
        <v>573</v>
      </c>
      <c r="K22" s="1" t="s">
        <v>574</v>
      </c>
      <c r="L22" s="1" t="s">
        <v>575</v>
      </c>
      <c r="M22" s="1" t="s">
        <v>576</v>
      </c>
      <c r="N22" s="1" t="s">
        <v>577</v>
      </c>
      <c r="O22" s="1" t="s">
        <v>578</v>
      </c>
      <c r="P22" s="1" t="s">
        <v>579</v>
      </c>
      <c r="Q22" s="1">
        <v>9855</v>
      </c>
      <c r="R22" s="1" t="s">
        <v>580</v>
      </c>
      <c r="S22" s="1" t="s">
        <v>581</v>
      </c>
      <c r="T22" s="1" t="s">
        <v>582</v>
      </c>
      <c r="U22" s="1" t="s">
        <v>582</v>
      </c>
      <c r="V22" s="1" t="s">
        <v>583</v>
      </c>
      <c r="W22" s="1" t="s">
        <v>584</v>
      </c>
      <c r="X22" s="1" t="s">
        <v>585</v>
      </c>
      <c r="Y22" s="1" t="s">
        <v>586</v>
      </c>
      <c r="Z22" s="1" t="s">
        <v>587</v>
      </c>
      <c r="AA22" s="1" t="s">
        <v>588</v>
      </c>
      <c r="AB22" s="1" t="s">
        <v>589</v>
      </c>
      <c r="AC22" s="1" t="s">
        <v>590</v>
      </c>
      <c r="AD22" s="1" t="s">
        <v>591</v>
      </c>
      <c r="AE22" s="1" t="s">
        <v>592</v>
      </c>
      <c r="AF22" s="1" t="s">
        <v>593</v>
      </c>
      <c r="AG22" s="1" t="s">
        <v>594</v>
      </c>
      <c r="AH22" s="1">
        <v>9636</v>
      </c>
      <c r="AI22" s="1" t="s">
        <v>595</v>
      </c>
      <c r="AJ22" s="1" t="s">
        <v>596</v>
      </c>
      <c r="AK22" s="1" t="s">
        <v>597</v>
      </c>
      <c r="AL22" s="1" t="s">
        <v>598</v>
      </c>
      <c r="AM22" s="1" t="s">
        <v>599</v>
      </c>
      <c r="AN22" s="1" t="s">
        <v>600</v>
      </c>
      <c r="AO22" s="1" t="s">
        <v>601</v>
      </c>
      <c r="AP22" s="1" t="s">
        <v>602</v>
      </c>
      <c r="AQ22" s="1" t="s">
        <v>603</v>
      </c>
      <c r="AR22" s="1" t="s">
        <v>604</v>
      </c>
      <c r="AS22" s="1" t="s">
        <v>605</v>
      </c>
      <c r="AT22" s="1" t="s">
        <v>606</v>
      </c>
      <c r="AU22" s="1" t="s">
        <v>607</v>
      </c>
      <c r="AV22" s="1" t="s">
        <v>608</v>
      </c>
      <c r="AW22" s="1" t="s">
        <v>609</v>
      </c>
      <c r="AX22" s="1" t="s">
        <v>610</v>
      </c>
      <c r="AY22" s="1" t="s">
        <v>610</v>
      </c>
      <c r="AZ22" s="1" t="s">
        <v>611</v>
      </c>
      <c r="BA22" s="1" t="s">
        <v>612</v>
      </c>
      <c r="BB22" s="1" t="s">
        <v>613</v>
      </c>
      <c r="BC22" s="1" t="s">
        <v>614</v>
      </c>
      <c r="BD22" s="1" t="s">
        <v>615</v>
      </c>
      <c r="BE22" s="1" t="s">
        <v>616</v>
      </c>
      <c r="BF22" s="1" t="s">
        <v>617</v>
      </c>
      <c r="BG22" s="1" t="s">
        <v>618</v>
      </c>
      <c r="BH22" s="1" t="s">
        <v>619</v>
      </c>
      <c r="BI22" s="1" t="s">
        <v>583</v>
      </c>
      <c r="BJ22" s="1" t="s">
        <v>620</v>
      </c>
      <c r="BK22" s="1" t="s">
        <v>583</v>
      </c>
      <c r="BL22" s="1" t="s">
        <v>621</v>
      </c>
      <c r="BM22" s="1" t="s">
        <v>602</v>
      </c>
      <c r="BN22" s="1" t="s">
        <v>590</v>
      </c>
      <c r="BO22" s="1" t="s">
        <v>622</v>
      </c>
      <c r="BP22" s="1" t="s">
        <v>607</v>
      </c>
      <c r="BQ22" s="1" t="s">
        <v>623</v>
      </c>
      <c r="BR22" s="1" t="s">
        <v>624</v>
      </c>
      <c r="BS22" s="1" t="s">
        <v>625</v>
      </c>
      <c r="BT22" s="1" t="s">
        <v>626</v>
      </c>
      <c r="BU22" s="1" t="s">
        <v>623</v>
      </c>
      <c r="BV22" s="1" t="s">
        <v>624</v>
      </c>
      <c r="BW22" s="1" t="s">
        <v>625</v>
      </c>
    </row>
    <row r="23" spans="1:702">
      <c r="A23" s="1" t="s">
        <v>627</v>
      </c>
      <c r="B23" s="2" t="str">
        <f>HYPERLINK("https://www.solarquotes.com.au/wp-content/uploads/2023/11/Powerwall-3-Datasheet-AU-EN.pdf","Yes")</f>
        <v>Yes</v>
      </c>
      <c r="C23" s="2" t="str">
        <f>HYPERLINK("https://www.solarquotes.com.au/wp-content/uploads/2020/11/powerwall-2-datasheet.pdf","Yes")</f>
        <v>Yes</v>
      </c>
      <c r="D23" s="2" t="str">
        <f>HYPERLINK("https://www.solarquotes.com.au/wp-content/uploads/2021/11/BYD-B-Box-Premium-HVS-HVM-datasheet.pdf","Yes")</f>
        <v>Yes</v>
      </c>
      <c r="E23" s="2" t="str">
        <f>HYPERLINK("https://www.solarquotes.com.au/wp-content/uploads/2021/11/BYD-B-Box-Premium-HVS-HVM-datasheet.pdf","Yes")</f>
        <v>Yes</v>
      </c>
      <c r="F23" s="2" t="str">
        <f>HYPERLINK("https://www.solarquotes.com.au/wp-content/uploads/2021/11/BYD-B-Box-Premium-HVS-HVM-datasheet.pdf","Yes")</f>
        <v>Yes</v>
      </c>
      <c r="G23" s="2" t="str">
        <f>HYPERLINK("https://www.solarquotes.com.au/wp-content/uploads/2021/11/BYD-B-Box-Premium-HVS-HVM-datasheet.pdf","Yes")</f>
        <v>Yes</v>
      </c>
      <c r="H23" s="2" t="str">
        <f>HYPERLINK("https://www.solarquotes.com.au/wp-content/uploads/2021/11/BYD-B-Box-Premium-HVS-HVM-datasheet.pdf","Yes")</f>
        <v>Yes</v>
      </c>
      <c r="I23" s="2" t="str">
        <f>HYPERLINK("https://www.solarquotes.com.au/wp-content/uploads/2021/11/BYD-B-Box-Premium-HVS-HVM-datasheet.pdf","Yes")</f>
        <v>Yes</v>
      </c>
      <c r="J23" s="2" t="str">
        <f>HYPERLINK("https://www.solarquotes.com.au/wp-content/uploads/2021/02/BYD-B-Box-Premium-LVS-datasheet.pdf","Yes")</f>
        <v>Yes</v>
      </c>
      <c r="K23" s="2" t="str">
        <f>HYPERLINK("https://www.solarquotes.com.au/wp-content/uploads/2021/02/BYD-B-Box-Premium-LVS-datasheet.pdf","Yes")</f>
        <v>Yes</v>
      </c>
      <c r="L23" s="2" t="str">
        <f>HYPERLINK("https://www.solarquotes.com.au/wp-content/uploads/2021/02/BYD-B-Box-Premium-LVS-datasheet.pdf","Yes")</f>
        <v>Yes</v>
      </c>
      <c r="M23" s="2" t="str">
        <f>HYPERLINK("https://www.solarquotes.com.au/wp-content/uploads/2022/11/energizer-homepower-product-specifications.pdf","Yes")</f>
        <v>Yes</v>
      </c>
      <c r="N23" s="2" t="str">
        <f>HYPERLINK("https://www.solarquotes.com.au/wp-content/uploads/2023/07/IQ-Battery-5P-DS-EN-AU.pdf","Yes")</f>
        <v>Yes</v>
      </c>
      <c r="O23" s="2" t="str">
        <f>HYPERLINK("https://www.solarquotes.com.au/wp-content/uploads/2022/11/TechSpecs-Eveready-Primary-digi.pdf","Yes")</f>
        <v>Yes</v>
      </c>
      <c r="P23" s="2" t="str">
        <f>HYPERLINK("https://www.solarquotes.com.au/wp-content/uploads/2022/11/TechSpecs-Eveready-Primary-digi.pdf","Yes")</f>
        <v>Yes</v>
      </c>
      <c r="Q23" s="2" t="str">
        <f>HYPERLINK("https://www.solarquotes.com.au/wp-content/uploads/2019/04/genz-battery-specifications.pdf","Yes")</f>
        <v>Yes</v>
      </c>
      <c r="R23" s="2" t="str">
        <f>HYPERLINK("https://www.solarquotes.com.au/wp-content/uploads/2022/11/goodwe-battery-hv.pdf","Yes")</f>
        <v>Yes</v>
      </c>
      <c r="S23" s="2" t="str">
        <f>HYPERLINK("https://www.solarquotes.com.au/wp-content/uploads/2022/11/goodwe-lynx-home-f.pdf","Yes")</f>
        <v>Yes</v>
      </c>
      <c r="T23" s="2" t="str">
        <f>HYPERLINK("https://www.solarquotes.com.au/wp-content/uploads/2020/11/ARK-LV-Battery-Datasheet.pdf","Yes")</f>
        <v>Yes</v>
      </c>
      <c r="U23" s="2" t="str">
        <f>HYPERLINK("https://www.solarquotes.com.au/wp-content/uploads/2023/01/growatt-ark-hv.pdf","Yes")</f>
        <v>Yes</v>
      </c>
      <c r="V23" s="2" t="str">
        <f>HYPERLINK("https://www.solarquotes.com.au/wp-content/uploads/2023/11/Datasheet_APX_5.0_30.0P_S1.pdf","Yes")</f>
        <v>Yes</v>
      </c>
      <c r="W23" s="2" t="str">
        <f>HYPERLINK("https://www.solarquotes.com.au/wp-content/uploads/2021/02/istore-battery.pdf","Yes")</f>
        <v>Yes</v>
      </c>
      <c r="X23" s="2" t="str">
        <f>HYPERLINK("https://www.solarquotes.com.au/wp-content/uploads/2021/02/istore-battery.pdf","Yes")</f>
        <v>Yes</v>
      </c>
      <c r="Y23" s="2" t="str">
        <f>HYPERLINK("https://www.solarquotes.com.au/wp-content/uploads/2021/02/istore-battery.pdf","Yes")</f>
        <v>Yes</v>
      </c>
      <c r="Z23" s="2" t="str">
        <f>HYPERLINK("https://www.solarquotes.com.au/wp-content/uploads/2023/05/jinko-suntank-battery.pdf","Yes")</f>
        <v>Yes</v>
      </c>
      <c r="AA23" s="2" t="str">
        <f>HYPERLINK("https://www.solarquotes.com.au/wp-content/uploads/2023/05/jinko-suntank-battery.pdf","Yes")</f>
        <v>Yes</v>
      </c>
      <c r="AB23" s="2" t="str">
        <f>HYPERLINK("https://www.solarquotes.com.au/wp-content/uploads/2023/05/jinko-suntank-battery.pdf","Yes")</f>
        <v>Yes</v>
      </c>
      <c r="AC23" s="2" t="str">
        <f>HYPERLINK("https://www.solarquotes.com.au/wp-content/uploads/2020/02/lg-chem-resu-specs.pdf","Yes")</f>
        <v>Yes</v>
      </c>
      <c r="AD23" s="2" t="str">
        <f>HYPERLINK("https://www.solarquotes.com.au/wp-content/uploads/2020/02/lg-chem-resu-specs.pdf","Yes")</f>
        <v>Yes</v>
      </c>
      <c r="AE23" s="2" t="str">
        <f>HYPERLINK("https://www.solarquotes.com.au/wp-content/uploads/2020/11/210727_Data_sheet_RESU12_ver1.4.pdf","Yes")</f>
        <v>Yes</v>
      </c>
      <c r="AF23" s="2" t="str">
        <f>HYPERLINK("https://www.solarquotes.com.au/wp-content/uploads/2021/10/lg-chem-resu-prime-10h.pdf","Yes")</f>
        <v>Yes</v>
      </c>
      <c r="AG23" s="2" t="str">
        <f>HYPERLINK("https://www.solarquotes.com.au/wp-content/uploads/2021/10/lg-chem-resu-prime-16h.pdf","Yes")</f>
        <v>Yes</v>
      </c>
      <c r="AH23" s="2" t="str">
        <f>HYPERLINK("https://www.solarquotes.com.au/wp-content/uploads/2020/11/LiFe_Premium_Specifications.pdf","Yes")</f>
        <v>Yes</v>
      </c>
      <c r="AI23" s="2" t="str">
        <f>HYPERLINK("https://www.solarquotes.com.au/wp-content/uploads/2024/08/LiFe4838P_Specifications.pdf","Yes")</f>
        <v>Yes</v>
      </c>
      <c r="AJ23" s="2" t="str">
        <f>HYPERLINK("https://www.solarquotes.com.au/wp-content/uploads/2022/11/ResidentialBESSStackabletype-ForceL2seriesSpec.pdf","Yes")</f>
        <v>Yes</v>
      </c>
      <c r="AK23" s="2" t="str">
        <f>HYPERLINK("https://www.solarquotes.com.au/wp-content/uploads/2022/11/ResidentialBESSStackabletype-ForceL2seriesSpec.pdf","Yes")</f>
        <v>Yes</v>
      </c>
      <c r="AL23" s="2" t="str">
        <f>HYPERLINK("https://www.solarquotes.com.au/wp-content/uploads/2024/08/ResidentialBESS-rackmountedtypeENUS5000.pdf","Yes")</f>
        <v>Yes</v>
      </c>
      <c r="AM23" s="2" t="str">
        <f>HYPERLINK("https://www.solarquotes.com.au/wp-content/uploads/2024/08/ResidentialBESS-rackmountedtypeENUS5000.pdf","Yes")</f>
        <v>Yes</v>
      </c>
      <c r="AN23" s="2" t="str">
        <f>HYPERLINK("https://www.solarquotes.com.au/wp-content/uploads/2020/11/Triple-Power-LFP-Battery-Datasheet.pdf","Yes")</f>
        <v>Yes</v>
      </c>
      <c r="AO23" s="2" t="str">
        <f>HYPERLINK("https://www.solarquotes.com.au/wp-content/uploads/2021/05/sungrow-hv-battery.pdf","Yes")</f>
        <v>Yes</v>
      </c>
      <c r="AP23" s="2" t="str">
        <f>HYPERLINK("https://www.solarquotes.com.au/wp-content/uploads/2021/05/sungrow-hv-battery.pdf","Yes")</f>
        <v>Yes</v>
      </c>
      <c r="AQ23" s="2" t="str">
        <f>HYPERLINK("https://www.solarquotes.com.au/wp-content/uploads/2024/05/sungrow-sbh-datasheet.pdf","Yes")</f>
        <v>Yes</v>
      </c>
      <c r="AR23" s="2" t="str">
        <f>HYPERLINK("https://www.solarquotes.com.au/wp-content/uploads/2021/05/sungrow-hv-battery.pdf","Yes")</f>
        <v>Yes</v>
      </c>
      <c r="AS23" s="2" t="str">
        <f>HYPERLINK("https://www.solarquotes.com.au/wp-content/uploads/2021/05/sungrow-hv-battery.pdf","Yes")</f>
        <v>Yes</v>
      </c>
      <c r="AT23" s="2" t="str">
        <f>HYPERLINK("https://www.solarquotes.com.au/wp-content/uploads/2019/11/zenaji-aeon-datasheet.pdf","Yes")</f>
        <v>Yes</v>
      </c>
      <c r="AU23" s="2" t="str">
        <f>HYPERLINK("https://www.solarquotes.com.au/wp-content/uploads/2022/02/SolarEdge-Energy-Bank-10kWh-Battery_DS-000014-1.4-AUS_05.07.2021-2.pdf","Yes")</f>
        <v>Yes</v>
      </c>
      <c r="AV23" s="2" t="str">
        <f>HYPERLINK("https://www.solarquotes.com.au/wp-content/uploads/2021/05/delta-bx-ac-datasheet.pdf","Yes")</f>
        <v>Yes</v>
      </c>
      <c r="AW23" s="2" t="str">
        <f>HYPERLINK("https://www.solarquotes.com.au/wp-content/uploads/2021/05/delta-bx-ac-datasheet.pdf","Yes")</f>
        <v>Yes</v>
      </c>
      <c r="AX23" s="2" t="str">
        <f>HYPERLINK("https://www.solarquotes.com.au/wp-content/uploads/2022/03/10012022_Data_sheet_sonnenBatterie_Evo.pdf","Yes")</f>
        <v>Yes</v>
      </c>
      <c r="AY23" s="2" t="str">
        <f>HYPERLINK("https://www.solarquotes.com.au/wp-content/uploads/2020/11/240524_Datasheet_hybrid_9-53_AU_vk02.pdf","Yes")</f>
        <v>Yes</v>
      </c>
      <c r="AZ23" s="2" t="str">
        <f>HYPERLINK("https://www.solarquotes.com.au/wp-content/uploads/2022/11/Datasheet_AU_SMILE5_S_V03.201020221.pdf","Yes")</f>
        <v>Yes</v>
      </c>
      <c r="BA23" s="2" t="str">
        <f>HYPERLINK("https://www.solarquotes.com.au/wp-content/uploads/2022/11/Datasheet_AU_SMILE5_S_V03.201020221.pdf","Yes")</f>
        <v>Yes</v>
      </c>
      <c r="BB23" s="2" t="str">
        <f>HYPERLINK("https://www.solarquotes.com.au/wp-content/uploads/2022/11/Datasheet_EN_SMILE-G3_V04.30082022.pdf","Yes")</f>
        <v>Yes</v>
      </c>
      <c r="BC23" s="2" t="str">
        <f>HYPERLINK("https://www.solarquotes.com.au/wp-content/uploads/2022/11/Datasheet_EN_SMILE-T10-HV_V04.13092022.pdf","Yes")</f>
        <v>Yes</v>
      </c>
      <c r="BD23" s="2" t="str">
        <f>HYPERLINK("https://www.solarquotes.com.au/wp-content/uploads/2020/11/Datasheet_EN_SMILE-B3-PLUS_V04.13092022.pdf","Yes")</f>
        <v>Yes</v>
      </c>
      <c r="BE23" s="2" t="str">
        <f>HYPERLINK("https://www.solarquotes.com.au/wp-content/uploads/2020/04/sunrise-specsheet.pdf","Yes")</f>
        <v>Yes</v>
      </c>
      <c r="BF23" s="2" t="str">
        <f>HYPERLINK("https://www.solarquotes.com.au/wp-content/uploads/2020/04/sunrise-specsheet.pdf","Yes")</f>
        <v>Yes</v>
      </c>
      <c r="BG23" s="2" t="str">
        <f>HYPERLINK("https://www.solarquotes.com.au/wp-content/uploads/2023/01/Sofar-PowerAll-Datasheet.pdf","Yes")</f>
        <v>Yes</v>
      </c>
      <c r="BH23" s="2" t="str">
        <f>HYPERLINK("https://www.solarquotes.com.au/wp-content/uploads/2020/11/soltaro-aio2-ess-datasheet.pdf","Yes")</f>
        <v>Yes</v>
      </c>
      <c r="BI23" s="2" t="str">
        <f>HYPERLINK("https://www.solarquotes.com.au/wp-content/uploads/2020/11/soltaro-aio2-ess-datasheet.pdf","Yes")</f>
        <v>Yes</v>
      </c>
      <c r="BJ23" s="2" t="str">
        <f>HYPERLINK("https://www.solarquotes.com.au/wp-content/uploads/2020/11/soltaro-aio2-ess-datasheet.pdf","Yes")</f>
        <v>Yes</v>
      </c>
      <c r="BK23" s="2" t="str">
        <f>HYPERLINK("https://www.solarquotes.com.au/wp-content/uploads/2020/11/soltaro-aio2-ess-datasheet.pdf","Yes")</f>
        <v>Yes</v>
      </c>
      <c r="BL23" s="2" t="str">
        <f>HYPERLINK("https://www.solarquotes.com.au/wp-content/uploads/2020/11/soltaro-aio2-ess-datasheet.pdf","Yes")</f>
        <v>Yes</v>
      </c>
      <c r="BM23" s="2" t="str">
        <f>HYPERLINK("https://www.solarquotes.com.au/wp-content/uploads/2023/03/sunpower-reserve-battery.pdf","Yes")</f>
        <v>Yes</v>
      </c>
      <c r="BN23" s="2" t="str">
        <f>HYPERLINK("https://www.solarquotes.com.au/wp-content/uploads/2019/01/varta-pulse-specs.pdf","Yes")</f>
        <v>Yes</v>
      </c>
      <c r="BO23" s="2" t="str">
        <f>HYPERLINK("https://www.solarquotes.com.au/wp-content/uploads/2024/05/EP760-Data-Sheet.pdf","Yes")</f>
        <v>Yes</v>
      </c>
      <c r="BP23" s="2" t="str">
        <f>HYPERLINK("https://www.solarquotes.com.au/wp-content/uploads/2024/07/LAVO_Storage-S2_Data_Sheet.pdf","Yes")</f>
        <v>Yes</v>
      </c>
      <c r="BQ23" s="2" t="str">
        <f>HYPERLINK("https://www.solarquotes.com.au/wp-content/uploads/2024/08/Datasheet-Sigen-Energy-Storage-System_Single-Phase.pdf","Yes")</f>
        <v>Yes</v>
      </c>
      <c r="BR23" s="2" t="str">
        <f>HYPERLINK("https://www.solarquotes.com.au/wp-content/uploads/2024/08/Datasheet-Sigen-Energy-Storage-System_Single-Phase.pdf","Yes")</f>
        <v>Yes</v>
      </c>
      <c r="BS23" s="2" t="str">
        <f>HYPERLINK("https://www.solarquotes.com.au/wp-content/uploads/2024/08/Datasheet-Sigen-Energy-Storage-System_Single-Phase.pdf","Yes")</f>
        <v>Yes</v>
      </c>
      <c r="BT23" s="2" t="str">
        <f>HYPERLINK("https://www.solarquotes.com.au/wp-content/uploads/2024/08/Datasheet-Sigen-Energy-Storage-System_Single-Phase.pdf","Yes")</f>
        <v>Yes</v>
      </c>
      <c r="BU23" s="2" t="str">
        <f>HYPERLINK("https://www.solarquotes.com.au/wp-content/uploads/2024/08/Datasheet-Sigen-Energy-Storage-System_Three-Phase.pdf","Yes")</f>
        <v>Yes</v>
      </c>
      <c r="BV23" s="2" t="str">
        <f>HYPERLINK("https://www.solarquotes.com.au/wp-content/uploads/2024/08/Datasheet-Sigen-Energy-Storage-System_Three-Phase-1.pdf","Yes")</f>
        <v>Yes</v>
      </c>
      <c r="BW23" s="2" t="str">
        <f>HYPERLINK("https://www.solarquotes.com.au/wp-content/uploads/2024/08/Datasheet-Sigen-Energy-Storage-System_Three-Phase-2.pdf","Yes")</f>
        <v>Yes</v>
      </c>
    </row>
    <row r="24" spans="1:702">
      <c r="A24" s="1" t="s">
        <v>628</v>
      </c>
      <c r="B24" s="2" t="str">
        <f>HYPERLINK("https://www.solarquotes.com.au/wp-content/uploads/2023/11/Powerwall-Warranty-AU-NZ-EN.pdf","Yes")</f>
        <v>Yes</v>
      </c>
      <c r="C24" s="2" t="str">
        <f>HYPERLINK("https://www.solarquotes.com.au/wp-content/uploads/2020/11/powerwall-2-ac-warranty-au-nz-11mar21-ToU-1.pdf","Yes")</f>
        <v>Yes</v>
      </c>
      <c r="D24" s="2" t="str">
        <f>HYPERLINK("https://www.solarquotes.com.au/wp-content/uploads/2021/11/byd-bbox-warranty-nov24.pdf","Yes")</f>
        <v>Yes</v>
      </c>
      <c r="E24" s="2" t="str">
        <f>HYPERLINK("https://www.solarquotes.com.au/wp-content/uploads/2021/11/byd-bbox-warranty-nov24.pdf","Yes")</f>
        <v>Yes</v>
      </c>
      <c r="F24" s="2" t="str">
        <f>HYPERLINK("https://www.solarquotes.com.au/wp-content/uploads/2021/11/byd-bbox-warranty-nov24.pdf","Yes")</f>
        <v>Yes</v>
      </c>
      <c r="G24" s="2" t="str">
        <f>HYPERLINK("https://www.solarquotes.com.au/wp-content/uploads/2021/11/byd-bbox-warranty-nov24.pdf","Yes")</f>
        <v>Yes</v>
      </c>
      <c r="H24" s="2" t="str">
        <f>HYPERLINK("https://www.solarquotes.com.au/wp-content/uploads/2021/11/byd-bbox-warranty-nov24.pdf","Yes")</f>
        <v>Yes</v>
      </c>
      <c r="I24" s="2" t="str">
        <f>HYPERLINK("https://www.solarquotes.com.au/wp-content/uploads/2021/11/byd-bbox-warranty-nov24.pdf","Yes")</f>
        <v>Yes</v>
      </c>
      <c r="J24" s="2" t="str">
        <f>HYPERLINK("https://www.solarquotes.com.au/wp-content/uploads/2021/11/byd-bbox-warranty-nov24.pdf","Yes")</f>
        <v>Yes</v>
      </c>
      <c r="K24" s="2" t="str">
        <f>HYPERLINK("https://www.solarquotes.com.au/wp-content/uploads/2021/11/byd-bbox-warranty-nov24.pdf","Yes")</f>
        <v>Yes</v>
      </c>
      <c r="L24" s="2" t="str">
        <f>HYPERLINK("https://www.solarquotes.com.au/wp-content/uploads/2021/11/byd-bbox-warranty-nov24.pdf","Yes")</f>
        <v>Yes</v>
      </c>
      <c r="M24" s="2" t="str">
        <f>HYPERLINK("https://www.solarquotes.com.au/wp-content/uploads/2022/11/Energizer-Homepower-HP-6-Series.-Limited-Warranty-Australia-New-Zealand.pdf","Yes")</f>
        <v>Yes</v>
      </c>
      <c r="N24" s="2" t="str">
        <f>HYPERLINK("https://www.solarquotes.com.au/wp-content/uploads/2023/07/2024-06-25-Enphase-Energy-Limited-Warranty-IQ-Battery-5P-and-SC-AU.pdf","Yes")</f>
        <v>Yes</v>
      </c>
      <c r="O24" s="2" t="str">
        <f>HYPERLINK("https://www.solarquotes.com.au/wp-content/uploads/2022/11/eveready-warranty.pdf","Yes")</f>
        <v>Yes</v>
      </c>
      <c r="P24" s="2" t="str">
        <f>HYPERLINK("https://www.solarquotes.com.au/wp-content/uploads/2022/11/eveready-warranty.pdf","Yes")</f>
        <v>Yes</v>
      </c>
      <c r="Q24" s="2" t="str">
        <f>HYPERLINK("https://www.solarquotes.com.au/wp-content/uploads/2020/11/genZ-Battery-Warranty-Rackmount-Jan2023-rev2.2.pdf","Yes")</f>
        <v>Yes</v>
      </c>
      <c r="R24" s="2" t="str">
        <f>HYPERLINK("https://www.solarquotes.com.au/wp-content/uploads/2022/11/GOODWE-Limited-Warranty-for-Lynx-LX-F-G2-Series-Battery-System-AUNZ.pdf","Yes")</f>
        <v>Yes</v>
      </c>
      <c r="S24" s="2" t="str">
        <f>HYPERLINK("https://www.solarquotes.com.au/wp-content/uploads/2022/11/GOODWE-Limited-Warranty-for-Lynx-LX-F-G2-Series-Battery-System-AUNZ.pdf","Yes")</f>
        <v>Yes</v>
      </c>
      <c r="T24" s="1" t="s">
        <v>150</v>
      </c>
      <c r="U24" s="1" t="s">
        <v>150</v>
      </c>
      <c r="V24" s="2" t="str">
        <f>HYPERLINK("https://www.solarquotes.com.au/wp-content/uploads/2023/11/Warranty_TCs_Growatt_APX_Series.pdf","No")</f>
        <v>No</v>
      </c>
      <c r="W24" s="2" t="str">
        <f>HYPERLINK("https://www.solarquotes.com.au/wp-content/uploads/2021/02/istore-pv-products-warranty-oct24.pdf","Yes")</f>
        <v>Yes</v>
      </c>
      <c r="X24" s="2" t="str">
        <f>HYPERLINK("https://www.solarquotes.com.au/wp-content/uploads/2021/02/istore-pv-products-warranty-oct24.pdf","Yes")</f>
        <v>Yes</v>
      </c>
      <c r="Y24" s="2" t="str">
        <f>HYPERLINK("https://www.solarquotes.com.au/wp-content/uploads/2021/02/istore-pv-products-warranty-oct24.pdf","Yes")</f>
        <v>Yes</v>
      </c>
      <c r="Z24" s="2" t="str">
        <f>HYPERLINK("https://www.solarquotes.com.au/wp-content/uploads/2023/05/Limited-Warranty-for-AU-Residential-ESS-JKS-V3-20230713.pdf","Yes")</f>
        <v>Yes</v>
      </c>
      <c r="AA24" s="2" t="str">
        <f>HYPERLINK("https://www.solarquotes.com.au/wp-content/uploads/2023/05/Limited-Warranty-for-AU-Residential-ESS-JKS-V3-20230713.pdf","Yes")</f>
        <v>Yes</v>
      </c>
      <c r="AB24" s="2" t="str">
        <f>HYPERLINK("https://www.solarquotes.com.au/wp-content/uploads/2023/05/Limited-Warranty-for-AU-Residential-ESS-JKS-V3-20230713.pdf","Yes")</f>
        <v>Yes</v>
      </c>
      <c r="AC24" s="2" t="str">
        <f>HYPERLINK("https://www.solarquotes.com.au/wp-content/uploads/2020/11/lg-chem-warranty.pdf","Yes")</f>
        <v>Yes</v>
      </c>
      <c r="AD24" s="2" t="str">
        <f>HYPERLINK("https://www.solarquotes.com.au/wp-content/uploads/2020/11/lg-chem-lv-resu-limited-warranty.pdf","Yes")</f>
        <v>Yes</v>
      </c>
      <c r="AE24" s="2" t="str">
        <f>HYPERLINK("https://www.solarquotes.com.au/wp-content/uploads/2020/11/210827-RESU12-LG-Energy-Solution_-Lithium-ion-Battery-Limited-Warranty-AU_v1-1_final.pdf","Yes")</f>
        <v>Yes</v>
      </c>
      <c r="AF24" s="2" t="str">
        <f>HYPERLINK("https://www.solarquotes.com.au/wp-content/uploads/2021/10/lg-chem-resu-prime-warranty.pdf","Yes")</f>
        <v>Yes</v>
      </c>
      <c r="AG24" s="2" t="str">
        <f>HYPERLINK("https://www.solarquotes.com.au/wp-content/uploads/2021/10/lg-chem-resu-prime-warranty.pdf","Yes")</f>
        <v>Yes</v>
      </c>
      <c r="AH24" s="2" t="str">
        <f>HYPERLINK("https://www.solarquotes.com.au/wp-content/uploads/2018/12/powerplus-warranty.pdf","Yes")</f>
        <v>Yes</v>
      </c>
      <c r="AI24" s="2" t="str">
        <f>HYPERLINK("https://www.solarquotes.com.au/wp-content/uploads/2018/12/powerplus-warranty.pdf","Yes")</f>
        <v>Yes</v>
      </c>
      <c r="AJ24" s="2" t="str">
        <f>HYPERLINK("https://www.solarquotes.com.au/wp-content/uploads/2022/11/pylontech_product_warranty_force_l_serie_au_10.pdf","Yes")</f>
        <v>Yes</v>
      </c>
      <c r="AK24" s="2" t="str">
        <f>HYPERLINK("https://www.solarquotes.com.au/wp-content/uploads/2022/11/pylontech_product_warranty_force_l_serie_au_10.pdf","Yes")</f>
        <v>Yes</v>
      </c>
      <c r="AL24" s="2" t="str">
        <f>HYPERLINK("https://www.solarquotes.com.au/wp-content/uploads/2024/08/pylontech_product_warranty_us_series_au_2023.pdf","Yes")</f>
        <v>Yes</v>
      </c>
      <c r="AM24" s="2" t="str">
        <f>HYPERLINK("https://www.solarquotes.com.au/wp-content/uploads/2024/08/pylontech_product_warranty_us_series_au_2023.pdf","Yes")</f>
        <v>Yes</v>
      </c>
      <c r="AN24" s="2" t="str">
        <f>HYPERLINK("https://www.solarquotes.com.au/wp-content/uploads/2020/11/warranty-terms-and-conditions-au.pdf","Yes")</f>
        <v>Yes</v>
      </c>
      <c r="AO24" s="2" t="str">
        <f>HYPERLINK("https://www.solarquotes.com.au/wp-content/uploads/2021/05/WD_202410_Term_Sungrow-HV-Battery-Limited-Warranty_V8.0.pdf","Yes")</f>
        <v>Yes</v>
      </c>
      <c r="AP24" s="2" t="str">
        <f>HYPERLINK("https://www.solarquotes.com.au/wp-content/uploads/2021/05/WD_202410_Term_Sungrow-HV-Battery-Limited-Warranty_V8.0.pdf","Yes")</f>
        <v>Yes</v>
      </c>
      <c r="AQ24" s="2" t="str">
        <f>HYPERLINK("https://www.solarquotes.com.au/wp-content/uploads/2021/05/WD_202410_Term_Sungrow-HV-Battery-Limited-Warranty_V8.0.pdf","Yes")</f>
        <v>Yes</v>
      </c>
      <c r="AR24" s="2" t="str">
        <f>HYPERLINK("https://www.solarquotes.com.au/wp-content/uploads/2021/05/WD_202410_Term_Sungrow-HV-Battery-Limited-Warranty_V8.0.pdf","Yes")</f>
        <v>Yes</v>
      </c>
      <c r="AS24" s="2" t="str">
        <f>HYPERLINK("https://www.solarquotes.com.au/wp-content/uploads/2021/05/WD_202410_Term_Sungrow-HV-Battery-Limited-Warranty_V8.0.pdf","Yes")</f>
        <v>Yes</v>
      </c>
      <c r="AT24" s="2" t="str">
        <f>HYPERLINK("https://www.solarquotes.com.au/wp-content/uploads/2019/11/zenaji-aeon-warranty.pdf","Yes")</f>
        <v>Yes</v>
      </c>
      <c r="AU24" s="2" t="str">
        <f>HYPERLINK("https://www.solarquotes.com.au/wp-content/uploads/2022/02/SolarEdge-Energy-Bank-Battery-Warranty-for-Australia.pdf","Yes")</f>
        <v>Yes</v>
      </c>
      <c r="AV24" s="2" t="str">
        <f>HYPERLINK("https://www.solarquotes.com.au/wp-content/uploads/2021/05/delta-bx-ac-warranty.pdf","Yes")</f>
        <v>Yes</v>
      </c>
      <c r="AW24" s="2" t="str">
        <f>HYPERLINK("https://www.solarquotes.com.au/wp-content/uploads/2021/05/delta-bx-ac-warranty.pdf","Yes")</f>
        <v>Yes</v>
      </c>
      <c r="AX24" s="2" t="str">
        <f>HYPERLINK("https://www.solarquotes.com.au/wp-content/uploads/2022/03/sonnen-warranty-2022.pdf","Yes")</f>
        <v>Yes</v>
      </c>
      <c r="AY24" s="2" t="str">
        <f>HYPERLINK("https://www.solarquotes.com.au/wp-content/uploads/2020/11/au_manufacturer_warranty_sonnenbatterie_may2022.pdf","Yes")</f>
        <v>Yes</v>
      </c>
      <c r="AZ24" s="2" t="str">
        <f>HYPERLINK("https://www.solarquotes.com.au/wp-content/uploads/2020/11/WarrantyTCsofAlphaESSProducts-Australia07072022.pdf","Yes")</f>
        <v>Yes</v>
      </c>
      <c r="BA24" s="2" t="str">
        <f>HYPERLINK("https://www.solarquotes.com.au/wp-content/uploads/2020/11/WarrantyTCsofAlphaESSProducts-Australia07072022.pdf","Yes")</f>
        <v>Yes</v>
      </c>
      <c r="BB24" s="2" t="str">
        <f>HYPERLINK("https://www.solarquotes.com.au/wp-content/uploads/2020/11/WarrantyTCsofAlphaESSProducts-Australia07072022.pdf","Yes")</f>
        <v>Yes</v>
      </c>
      <c r="BC24" s="2" t="str">
        <f>HYPERLINK("https://www.solarquotes.com.au/wp-content/uploads/2020/11/WarrantyTCsofAlphaESSProducts-Australia07072022.pdf","Yes")</f>
        <v>Yes</v>
      </c>
      <c r="BD24" s="2" t="str">
        <f>HYPERLINK("https://www.solarquotes.com.au/wp-content/uploads/2020/11/WarrantyTCsofAlphaESSProducts-Australia07072022.pdf","Yes")</f>
        <v>Yes</v>
      </c>
      <c r="BE24" s="2" t="str">
        <f>HYPERLINK("https://www.solarquotes.com.au/wp-content/uploads/2020/04/sunrise-warranty.pdf","Yes")</f>
        <v>Yes</v>
      </c>
      <c r="BF24" s="2" t="str">
        <f>HYPERLINK("https://www.solarquotes.com.au/wp-content/uploads/2020/04/sunrise-warranty.pdf","Yes")</f>
        <v>Yes</v>
      </c>
      <c r="BG24" s="2" t="str">
        <f>HYPERLINK("https://www.solarquotes.com.au/wp-content/uploads/2023/01/sofar-warranty.pdf","Yes")</f>
        <v>Yes</v>
      </c>
      <c r="BH24" s="2" t="str">
        <f>HYPERLINK("https://www.solarquotes.com.au/wp-content/uploads/2020/11/AIO2_Warranty_V1.0-3.pdf","Yes")</f>
        <v>Yes</v>
      </c>
      <c r="BI24" s="2" t="str">
        <f>HYPERLINK("https://www.solarquotes.com.au/wp-content/uploads/2020/11/AIO2_Warranty_V1.0-3.pdf","Yes")</f>
        <v>Yes</v>
      </c>
      <c r="BJ24" s="2" t="str">
        <f>HYPERLINK("https://www.solarquotes.com.au/wp-content/uploads/2020/11/AIO2_Warranty_V1.0-3.pdf","Yes")</f>
        <v>Yes</v>
      </c>
      <c r="BK24" s="2" t="str">
        <f>HYPERLINK("https://www.solarquotes.com.au/wp-content/uploads/2020/11/AIO2_Warranty_V1.0-3.pdf","Yes")</f>
        <v>Yes</v>
      </c>
      <c r="BL24" s="2" t="str">
        <f>HYPERLINK("https://www.solarquotes.com.au/wp-content/uploads/2020/11/AIO2_Warranty_V1.0-3.pdf","Yes")</f>
        <v>Yes</v>
      </c>
      <c r="BM24" s="2" t="str">
        <f>HYPERLINK("https://www.solarquotes.com.au/wp-content/uploads/2023/03/sunpower-reserve-warranty.pdf","Yes")</f>
        <v>Yes</v>
      </c>
      <c r="BN24" s="2" t="str">
        <f>HYPERLINK("https://www.solarquotes.com.au/wp-content/uploads/2019/01/varta-pulse-warranty.pdf","Yes")</f>
        <v>Yes</v>
      </c>
      <c r="BO24" s="2" t="str">
        <f>HYPERLINK("https://www.solarquotes.com.au/wp-content/uploads/2024/05/EP760-Warranty.pdf","Yes")</f>
        <v>Yes</v>
      </c>
      <c r="BP24" s="2" t="str">
        <f>HYPERLINK("https://www.solarquotes.com.au/wp-content/uploads/2024/05/240501-LAVO-S2AIO-WarrantyCard-2.pdf","Yes")</f>
        <v>Yes</v>
      </c>
      <c r="BQ24" s="2" t="str">
        <f>HYPERLINK("https://www.solarquotes.com.au/wp-content/uploads/2024/08/signergy-warranty.pdf","Yes")</f>
        <v>Yes</v>
      </c>
      <c r="BR24" s="2" t="str">
        <f>HYPERLINK("https://www.solarquotes.com.au/wp-content/uploads/2024/08/signergy-warranty.pdf","Yes")</f>
        <v>Yes</v>
      </c>
      <c r="BS24" s="2" t="str">
        <f>HYPERLINK("https://www.solarquotes.com.au/wp-content/uploads/2024/08/signergy-warranty.pdf","Yes")</f>
        <v>Yes</v>
      </c>
      <c r="BT24" s="2" t="str">
        <f>HYPERLINK("https://www.solarquotes.com.au/wp-content/uploads/2024/08/signergy-warranty.pdf","Yes")</f>
        <v>Yes</v>
      </c>
      <c r="BU24" s="2" t="str">
        <f>HYPERLINK("https://www.solarquotes.com.au/wp-content/uploads/2024/08/signergy-warranty.pdf","Yes")</f>
        <v>Yes</v>
      </c>
      <c r="BV24" s="2" t="str">
        <f>HYPERLINK("https://www.solarquotes.com.au/wp-content/uploads/2024/08/signergy-warranty.pdf","Yes")</f>
        <v>Yes</v>
      </c>
      <c r="BW24" s="2" t="str">
        <f>HYPERLINK("https://www.solarquotes.com.au/wp-content/uploads/2024/08/signergy-warranty.pdf","Yes")</f>
        <v>Yes</v>
      </c>
    </row>
    <row r="25" spans="1:702">
      <c r="A25" s="1" t="s">
        <v>629</v>
      </c>
      <c r="B25" s="1" t="s">
        <v>630</v>
      </c>
      <c r="C25" s="1" t="s">
        <v>631</v>
      </c>
      <c r="D25" s="1" t="s">
        <v>632</v>
      </c>
      <c r="E25" s="1" t="s">
        <v>633</v>
      </c>
      <c r="F25" s="1" t="s">
        <v>634</v>
      </c>
      <c r="G25" s="1" t="s">
        <v>635</v>
      </c>
      <c r="H25" s="1" t="s">
        <v>636</v>
      </c>
      <c r="I25" s="1" t="s">
        <v>636</v>
      </c>
      <c r="J25" s="1" t="s">
        <v>633</v>
      </c>
      <c r="K25" s="1" t="s">
        <v>637</v>
      </c>
      <c r="L25" s="1" t="s">
        <v>635</v>
      </c>
      <c r="M25" s="1" t="s">
        <v>638</v>
      </c>
      <c r="N25" s="1" t="s">
        <v>639</v>
      </c>
      <c r="O25" s="1" t="s">
        <v>640</v>
      </c>
      <c r="P25" s="1" t="s">
        <v>641</v>
      </c>
      <c r="Q25" s="1" t="s">
        <v>632</v>
      </c>
      <c r="R25" s="1" t="s">
        <v>642</v>
      </c>
      <c r="S25" s="1" t="s">
        <v>632</v>
      </c>
      <c r="T25" s="1" t="s">
        <v>643</v>
      </c>
      <c r="U25" s="1" t="s">
        <v>643</v>
      </c>
      <c r="V25" s="1" t="s">
        <v>644</v>
      </c>
      <c r="W25" s="1" t="s">
        <v>634</v>
      </c>
      <c r="X25" s="1" t="s">
        <v>645</v>
      </c>
      <c r="Y25" s="1" t="s">
        <v>635</v>
      </c>
      <c r="Z25" s="1" t="s">
        <v>646</v>
      </c>
      <c r="AA25" s="1" t="s">
        <v>636</v>
      </c>
      <c r="AB25" s="1" t="s">
        <v>647</v>
      </c>
      <c r="AC25" s="1" t="s">
        <v>637</v>
      </c>
      <c r="AD25" s="1" t="s">
        <v>633</v>
      </c>
      <c r="AE25" s="1" t="s">
        <v>648</v>
      </c>
      <c r="AF25" s="1" t="s">
        <v>637</v>
      </c>
      <c r="AG25" s="1" t="s">
        <v>642</v>
      </c>
      <c r="AH25" s="1" t="s">
        <v>649</v>
      </c>
      <c r="AI25" s="1" t="s">
        <v>635</v>
      </c>
      <c r="AJ25" s="1" t="s">
        <v>637</v>
      </c>
      <c r="AK25" s="1" t="s">
        <v>650</v>
      </c>
      <c r="AL25" s="1" t="s">
        <v>651</v>
      </c>
      <c r="AM25" s="1" t="s">
        <v>652</v>
      </c>
      <c r="AN25" s="1" t="s">
        <v>653</v>
      </c>
      <c r="AO25" s="1" t="s">
        <v>654</v>
      </c>
      <c r="AP25" s="1" t="s">
        <v>655</v>
      </c>
      <c r="AQ25" s="1" t="s">
        <v>655</v>
      </c>
      <c r="AR25" s="1" t="s">
        <v>654</v>
      </c>
      <c r="AS25" s="1" t="s">
        <v>656</v>
      </c>
      <c r="AT25" s="1" t="s">
        <v>657</v>
      </c>
      <c r="AU25" s="1" t="s">
        <v>639</v>
      </c>
      <c r="AV25" s="1" t="s">
        <v>645</v>
      </c>
      <c r="AW25" s="1" t="s">
        <v>658</v>
      </c>
      <c r="AX25" s="1" t="s">
        <v>659</v>
      </c>
      <c r="AY25" s="1" t="s">
        <v>659</v>
      </c>
      <c r="AZ25" s="1" t="s">
        <v>660</v>
      </c>
      <c r="BA25" s="1" t="s">
        <v>661</v>
      </c>
      <c r="BB25" s="1" t="s">
        <v>662</v>
      </c>
      <c r="BC25" s="1" t="s">
        <v>663</v>
      </c>
      <c r="BD25" s="1" t="s">
        <v>664</v>
      </c>
      <c r="BE25" s="1" t="s">
        <v>640</v>
      </c>
      <c r="BF25" s="1" t="s">
        <v>665</v>
      </c>
      <c r="BG25" s="1" t="s">
        <v>666</v>
      </c>
      <c r="BH25" s="1" t="s">
        <v>667</v>
      </c>
      <c r="BI25" s="1" t="s">
        <v>658</v>
      </c>
      <c r="BJ25" s="1" t="s">
        <v>668</v>
      </c>
      <c r="BK25" s="1" t="s">
        <v>658</v>
      </c>
      <c r="BL25" s="1" t="s">
        <v>644</v>
      </c>
      <c r="BM25" s="1" t="s">
        <v>665</v>
      </c>
      <c r="BN25" s="1" t="s">
        <v>669</v>
      </c>
      <c r="BO25" s="1" t="s">
        <v>665</v>
      </c>
      <c r="BP25" s="1" t="s">
        <v>639</v>
      </c>
      <c r="BQ25" s="1" t="s">
        <v>643</v>
      </c>
      <c r="BR25" s="1" t="s">
        <v>668</v>
      </c>
      <c r="BS25" s="1" t="s">
        <v>670</v>
      </c>
      <c r="BT25" s="1" t="s">
        <v>670</v>
      </c>
      <c r="BU25" s="1" t="s">
        <v>631</v>
      </c>
      <c r="BV25" s="1" t="s">
        <v>658</v>
      </c>
      <c r="BW25" s="1" t="s">
        <v>644</v>
      </c>
    </row>
    <row r="26" spans="1:702">
      <c r="A26" s="1" t="s">
        <v>671</v>
      </c>
      <c r="B26" s="2" t="str">
        <f>HYPERLINK("https://www.solarquotes.com.au/battery-storage/reviews/tesla-powerwall-3-review.html","Here")</f>
        <v>Here</v>
      </c>
      <c r="C26" s="2" t="str">
        <f>HYPERLINK("https://www.solarquotes.com.au/battery-storage/reviews/tesla-powerwall-2-review.html","Here")</f>
        <v>Here</v>
      </c>
      <c r="D26" s="2" t="str">
        <f>HYPERLINK("https://www.solarquotes.com.au/battery-storage/reviews/byd-review.html","Here")</f>
        <v>Here</v>
      </c>
      <c r="E26" s="2" t="str">
        <f>HYPERLINK("https://www.solarquotes.com.au/battery-storage/reviews/byd-review.html","Here")</f>
        <v>Here</v>
      </c>
      <c r="F26" s="2" t="str">
        <f>HYPERLINK("https://www.solarquotes.com.au/battery-storage/reviews/byd-review.html","Here")</f>
        <v>Here</v>
      </c>
      <c r="G26" s="2" t="str">
        <f>HYPERLINK("https://www.solarquotes.com.au/battery-storage/reviews/byd-review.html","Here")</f>
        <v>Here</v>
      </c>
      <c r="H26" s="2" t="str">
        <f>HYPERLINK("https://www.solarquotes.com.au/battery-storage/reviews/byd-review.html","Here")</f>
        <v>Here</v>
      </c>
      <c r="I26" s="2" t="str">
        <f>HYPERLINK("https://www.solarquotes.com.au/battery-storage/reviews/byd-review.html","Here")</f>
        <v>Here</v>
      </c>
      <c r="J26" s="2" t="str">
        <f>HYPERLINK("https://www.solarquotes.com.au/battery-storage/reviews/byd-review.html","Here")</f>
        <v>Here</v>
      </c>
      <c r="K26" s="2" t="str">
        <f>HYPERLINK("https://www.solarquotes.com.au/battery-storage/reviews/byd-review.html","Here")</f>
        <v>Here</v>
      </c>
      <c r="L26" s="2" t="str">
        <f>HYPERLINK("https://www.solarquotes.com.au/battery-storage/reviews/byd-review.html","Here")</f>
        <v>Here</v>
      </c>
      <c r="M26" s="2" t="str">
        <f>HYPERLINK("https://www.solarquotes.com.au/battery-storage/reviews/energizer-review.html","Here")</f>
        <v>Here</v>
      </c>
      <c r="N26" s="2" t="str">
        <f>HYPERLINK("https://www.solarquotes.com.au/battery-storage/reviews/enphase-energy-review.html","Here")</f>
        <v>Here</v>
      </c>
      <c r="O26" s="2" t="str">
        <f>HYPERLINK("https://www.solarquotes.com.au/battery-storage/reviews/eveready-review.html","Here")</f>
        <v>Here</v>
      </c>
      <c r="P26" s="2" t="str">
        <f>HYPERLINK("https://www.solarquotes.com.au/battery-storage/reviews/eveready-review.html","Here")</f>
        <v>Here</v>
      </c>
      <c r="Q26" s="2" t="str">
        <f>HYPERLINK("https://www.solarquotes.com.au/battery-storage/reviews/genz-energy-review.html","Here")</f>
        <v>Here</v>
      </c>
      <c r="R26" s="2" t="str">
        <f>HYPERLINK("https://www.solarquotes.com.au/battery-storage/reviews/goodwe-review.html","Here")</f>
        <v>Here</v>
      </c>
      <c r="S26" s="2" t="str">
        <f>HYPERLINK("https://www.solarquotes.com.au/battery-storage/reviews/goodwe-review.html","Here")</f>
        <v>Here</v>
      </c>
      <c r="T26" s="2" t="str">
        <f>HYPERLINK("https://www.solarquotes.com.au/battery-storage/reviews/growatt-review.html","Here")</f>
        <v>Here</v>
      </c>
      <c r="U26" s="2" t="str">
        <f>HYPERLINK("https://www.solarquotes.com.au/battery-storage/reviews/growatt-review.html","Here")</f>
        <v>Here</v>
      </c>
      <c r="V26" s="2" t="str">
        <f>HYPERLINK("https://www.solarquotes.com.au/battery-storage/reviews/growatt-review.html","Here")</f>
        <v>Here</v>
      </c>
      <c r="W26" s="2" t="str">
        <f>HYPERLINK("https://istore.net.au/","Here")</f>
        <v>Here</v>
      </c>
      <c r="X26" s="2" t="str">
        <f>HYPERLINK("https://istore.net.au/","Here")</f>
        <v>Here</v>
      </c>
      <c r="Y26" s="2" t="str">
        <f>HYPERLINK("https://istore.net.au/","Here")</f>
        <v>Here</v>
      </c>
      <c r="Z26" s="2" t="str">
        <f>HYPERLINK("https://www.solarquotes.com.au/panels/jinko-solar-review.html","Here")</f>
        <v>Here</v>
      </c>
      <c r="AA26" s="2" t="str">
        <f>HYPERLINK("https://www.solarquotes.com.au/panels/jinko-solar-review.html","Here")</f>
        <v>Here</v>
      </c>
      <c r="AB26" s="2" t="str">
        <f>HYPERLINK("https://www.solarquotes.com.au/panels/jinko-solar-review.html","Here")</f>
        <v>Here</v>
      </c>
      <c r="AC26" s="2" t="str">
        <f>HYPERLINK("https://www.solarquotes.com.au/battery-storage/reviews/lg-chem-review.html","Here")</f>
        <v>Here</v>
      </c>
      <c r="AD26" s="2" t="str">
        <f>HYPERLINK("https://www.solarquotes.com.au/battery-storage/reviews/lg-chem-review.html","Here")</f>
        <v>Here</v>
      </c>
      <c r="AE26" s="2" t="str">
        <f>HYPERLINK("https://www.solarquotes.com.au/battery-storage/reviews/lg-chem-review.html","Here")</f>
        <v>Here</v>
      </c>
      <c r="AF26" s="2" t="str">
        <f>HYPERLINK("https://www.solarquotes.com.au/battery-storage/reviews/lg-chem-review.html","Here")</f>
        <v>Here</v>
      </c>
      <c r="AG26" s="2" t="str">
        <f>HYPERLINK("https://www.solarquotes.com.au/battery-storage/reviews/lg-chem-review.html","Here")</f>
        <v>Here</v>
      </c>
      <c r="AH26" s="2" t="str">
        <f>HYPERLINK("https://www.solarquotes.com.au/battery-storage/reviews/powerplus-energy-review.html","Here")</f>
        <v>Here</v>
      </c>
      <c r="AI26" s="2" t="str">
        <f>HYPERLINK("https://www.solarquotes.com.au/battery-storage/reviews/powerplus-energy-review.html","Here")</f>
        <v>Here</v>
      </c>
      <c r="AJ26" s="2" t="str">
        <f>HYPERLINK("https://www.solarquotes.com.au/battery-storage/reviews/pylontech-review.html","Here")</f>
        <v>Here</v>
      </c>
      <c r="AK26" s="2" t="str">
        <f>HYPERLINK("https://www.solarquotes.com.au/battery-storage/reviews/pylontech-review.html","Here")</f>
        <v>Here</v>
      </c>
      <c r="AL26" s="2" t="str">
        <f>HYPERLINK("https://www.solarquotes.com.au/battery-storage/reviews/pylontech-review.html","Here")</f>
        <v>Here</v>
      </c>
      <c r="AM26" s="2" t="str">
        <f>HYPERLINK("https://www.solarquotes.com.au/battery-storage/reviews/pylontech-review.html","Here")</f>
        <v>Here</v>
      </c>
      <c r="AN26" s="2" t="str">
        <f>HYPERLINK("https://www.solarquotes.com.au/battery-storage/reviews/solax-power-review.html","Here")</f>
        <v>Here</v>
      </c>
      <c r="AO26" s="2" t="str">
        <f>HYPERLINK("https://www.solarquotes.com.au/battery-storage/reviews/sungrow-review.html","Here")</f>
        <v>Here</v>
      </c>
      <c r="AP26" s="2" t="str">
        <f>HYPERLINK("https://www.solarquotes.com.au/battery-storage/reviews/sungrow-review.html","Here")</f>
        <v>Here</v>
      </c>
      <c r="AQ26" s="2" t="str">
        <f>HYPERLINK("https://www.solarquotes.com.au/battery-storage/reviews/sungrow-review.html","Here")</f>
        <v>Here</v>
      </c>
      <c r="AR26" s="2" t="str">
        <f>HYPERLINK("https://www.solarquotes.com.au/battery-storage/reviews/sungrow-review.html","Here")</f>
        <v>Here</v>
      </c>
      <c r="AS26" s="2" t="str">
        <f>HYPERLINK("https://www.solarquotes.com.au/battery-storage/reviews/sungrow-review.html","Here")</f>
        <v>Here</v>
      </c>
      <c r="AT26" s="2" t="str">
        <f>HYPERLINK("https://www.solarquotes.com.au/battery-storage/reviews/zenaji-review.html","Here")</f>
        <v>Here</v>
      </c>
      <c r="AU26" s="2" t="str">
        <f>HYPERLINK("https://www.solarquotes.com.au/inverters/solaredge-review.html","Here")</f>
        <v>Here</v>
      </c>
      <c r="AV26" s="2" t="str">
        <f>HYPERLINK("https://www.solarquotes.com.au/battery-storage/reviews/delta-review.html","Here")</f>
        <v>Here</v>
      </c>
      <c r="AW26" s="2" t="str">
        <f>HYPERLINK("https://www.solarquotes.com.au/battery-storage/reviews/delta-review.html","Here")</f>
        <v>Here</v>
      </c>
      <c r="AX26" s="2" t="str">
        <f>HYPERLINK("https://www.solarquotes.com.au/battery-storage/reviews/sonnen-review.html","Here")</f>
        <v>Here</v>
      </c>
      <c r="AY26" s="2" t="str">
        <f>HYPERLINK("https://www.solarquotes.com.au/battery-storage/reviews/sonnen-review.html","Here")</f>
        <v>Here</v>
      </c>
      <c r="AZ26" s="2" t="str">
        <f>HYPERLINK("https://www.solarquotes.com.au/battery-storage/reviews/alpha-ess-review.html","Here")</f>
        <v>Here</v>
      </c>
      <c r="BA26" s="2" t="str">
        <f>HYPERLINK("https://www.solarquotes.com.au/battery-storage/reviews/alpha-ess-review.html","Here")</f>
        <v>Here</v>
      </c>
      <c r="BB26" s="2" t="str">
        <f>HYPERLINK("https://www.solarquotes.com.au/battery-storage/reviews/alpha-ess-review.html","Here")</f>
        <v>Here</v>
      </c>
      <c r="BC26" s="2" t="str">
        <f>HYPERLINK("https://www.solarquotes.com.au/battery-storage/reviews/alpha-ess-review.html","Here")</f>
        <v>Here</v>
      </c>
      <c r="BD26" s="2" t="str">
        <f>HYPERLINK("https://www.solarquotes.com.au/battery-storage/reviews/alpha-ess-review.html","Here")</f>
        <v>Here</v>
      </c>
      <c r="BE26" s="2" t="str">
        <f>HYPERLINK("https://www.solarquotes.com.au/battery-storage/reviews/redearth-review.html","Here")</f>
        <v>Here</v>
      </c>
      <c r="BF26" s="2" t="str">
        <f>HYPERLINK("https://www.solarquotes.com.au/battery-storage/reviews/redearth-review.html","Here")</f>
        <v>Here</v>
      </c>
      <c r="BG26" s="2" t="str">
        <f>HYPERLINK("https://www.solarquotes.com.au/inverters/shenzen-sofar-solar-review.html","Here")</f>
        <v>Here</v>
      </c>
      <c r="BH26" s="2" t="str">
        <f>HYPERLINK("https://www.solarquotes.com.au/battery-storage/reviews/soltaro-review.html","Here")</f>
        <v>Here</v>
      </c>
      <c r="BI26" s="2" t="str">
        <f>HYPERLINK("https://www.solarquotes.com.au/battery-storage/reviews/soltaro-review.html","Here")</f>
        <v>Here</v>
      </c>
      <c r="BJ26" s="2" t="str">
        <f>HYPERLINK("https://www.solarquotes.com.au/battery-storage/reviews/soltaro-review.html","Here")</f>
        <v>Here</v>
      </c>
      <c r="BK26" s="2" t="str">
        <f>HYPERLINK("https://www.solarquotes.com.au/battery-storage/reviews/soltaro-review.html","Here")</f>
        <v>Here</v>
      </c>
      <c r="BL26" s="2" t="str">
        <f>HYPERLINK("https://www.solarquotes.com.au/battery-storage/reviews/soltaro-review.html","Here")</f>
        <v>Here</v>
      </c>
      <c r="BM26" s="2" t="str">
        <f>HYPERLINK("https://www.solarquotes.com.au/battery-storage/reviews/sunpower-review.html","Here")</f>
        <v>Here</v>
      </c>
      <c r="BN26" s="2" t="str">
        <f>HYPERLINK("https://www.solarquotes.com.au/battery-storage/reviews/varta-review.html","Here")</f>
        <v>Here</v>
      </c>
      <c r="BO26" s="2" t="str">
        <f>HYPERLINK("https://www.bluettipower.com.au/collections/home-battery-backup","Here")</f>
        <v>Here</v>
      </c>
      <c r="BP26" s="2" t="str">
        <f>HYPERLINK("https://www.lavo.com.au/","Here")</f>
        <v>Here</v>
      </c>
      <c r="BQ26" s="2" t="str">
        <f>HYPERLINK("https://www.solarquotes.com.au/battery-storage/reviews/sigenergy-review.html","Here")</f>
        <v>Here</v>
      </c>
      <c r="BR26" s="2" t="str">
        <f>HYPERLINK("https://www.solarquotes.com.au/battery-storage/reviews/sigenergy-review.html","Here")</f>
        <v>Here</v>
      </c>
      <c r="BS26" s="2" t="str">
        <f>HYPERLINK("https://www.solarquotes.com.au/battery-storage/reviews/sigenergy-review.html","Here")</f>
        <v>Here</v>
      </c>
      <c r="BT26" s="2" t="str">
        <f>HYPERLINK("https://www.solarquotes.com.au/battery-storage/reviews/sigenergy-review.html","Here")</f>
        <v>Here</v>
      </c>
      <c r="BU26" s="2" t="str">
        <f>HYPERLINK("https://www.solarquotes.com.au/battery-storage/reviews/sigenergy-review.html","Here")</f>
        <v>Here</v>
      </c>
      <c r="BV26" s="2" t="str">
        <f>HYPERLINK("https://www.solarquotes.com.au/battery-storage/reviews/sigenergy-review.html","Here")</f>
        <v>Here</v>
      </c>
      <c r="BW26" s="2" t="str">
        <f>HYPERLINK("https://www.solarquotes.com.au/battery-storage/reviews/sigenergy-review.html","Here")</f>
        <v>Here</v>
      </c>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hyperlinks>
    <hyperlink ref="B1" r:id="rId_hyperlink_1" tooltip="Latest version here" display="Latest version here"/>
    <hyperlink ref="B6" r:id="rId_hyperlink_2" tooltip="Yes, review here." display="Yes, review here."/>
    <hyperlink ref="C6" r:id="rId_hyperlink_3" tooltip="Yes, review here." display="Yes, review here."/>
    <hyperlink ref="W6" r:id="rId_hyperlink_4" tooltip="Yes, review here." display="Yes, review here."/>
    <hyperlink ref="X6" r:id="rId_hyperlink_5" tooltip="Yes, review here." display="Yes, review here."/>
    <hyperlink ref="Y6" r:id="rId_hyperlink_6" tooltip="Yes, review here." display="Yes, review here."/>
    <hyperlink ref="Z6" r:id="rId_hyperlink_7" tooltip="Yes, review here." display="Yes, review here."/>
    <hyperlink ref="AA6" r:id="rId_hyperlink_8" tooltip="Yes, review here." display="Yes, review here."/>
    <hyperlink ref="AB6" r:id="rId_hyperlink_9" tooltip="Yes, review here." display="Yes, review here."/>
    <hyperlink ref="AC6" r:id="rId_hyperlink_10" tooltip="Yes, review here." display="Yes, review here."/>
    <hyperlink ref="AD6" r:id="rId_hyperlink_11" tooltip="Yes, review here." display="Yes, review here."/>
    <hyperlink ref="AE6" r:id="rId_hyperlink_12" tooltip="Yes, review here." display="Yes, review here."/>
    <hyperlink ref="AO6" r:id="rId_hyperlink_13" tooltip="Yes, review here." display="Yes, review here."/>
    <hyperlink ref="AP6" r:id="rId_hyperlink_14" tooltip="Yes, review here." display="Yes, review here."/>
    <hyperlink ref="AR6" r:id="rId_hyperlink_15" tooltip="Yes, review here." display="Yes, review here."/>
    <hyperlink ref="AS6" r:id="rId_hyperlink_16" tooltip="Yes, review here." display="Yes, review here."/>
    <hyperlink ref="AT6" r:id="rId_hyperlink_17" tooltip="Yes,&#13;&#10;review here" display="Yes,&#13;&#10;review here"/>
    <hyperlink ref="AU6" r:id="rId_hyperlink_18" tooltip="Yes, review here." display="Yes, review here."/>
    <hyperlink ref="AX6" r:id="rId_hyperlink_19" tooltip="Yes, review here." display="Yes, review here."/>
    <hyperlink ref="AY6" r:id="rId_hyperlink_20" tooltip="Yes, review here." display="Yes, review here."/>
    <hyperlink ref="BO6" r:id="rId_hyperlink_21" tooltip="Here." display="Here."/>
    <hyperlink ref="BQ6" r:id="rId_hyperlink_22" tooltip="Yes, review here." display="Yes, review here."/>
    <hyperlink ref="BR6" r:id="rId_hyperlink_23" tooltip="Yes, review here." display="Yes, review here."/>
    <hyperlink ref="BS6" r:id="rId_hyperlink_24" tooltip="Yes, review here." display="Yes, review here."/>
    <hyperlink ref="BT6" r:id="rId_hyperlink_25" tooltip="Yes, review here." display="Yes, review here."/>
    <hyperlink ref="BU6" r:id="rId_hyperlink_26" tooltip="Yes, review here." display="Yes, review here."/>
    <hyperlink ref="BV6" r:id="rId_hyperlink_27" tooltip="Yes, review here." display="Yes, review here."/>
    <hyperlink ref="BW6" r:id="rId_hyperlink_28" tooltip="Yes, review here." display="Yes, review here."/>
    <hyperlink ref="B7" r:id="rId_hyperlink_29" tooltip="Lithium Iron Phosphate" display="Lithium Iron Phosphate"/>
    <hyperlink ref="C7" r:id="rId_hyperlink_30" tooltip="NMC" display="NMC"/>
    <hyperlink ref="D7" r:id="rId_hyperlink_31" tooltip="Lithium Iron Phosphate" display="Lithium Iron Phosphate"/>
    <hyperlink ref="E7" r:id="rId_hyperlink_32" tooltip="Lithium Iron Phosphate" display="Lithium Iron Phosphate"/>
    <hyperlink ref="F7" r:id="rId_hyperlink_33" tooltip="Lithium Iron Phosphate" display="Lithium Iron Phosphate"/>
    <hyperlink ref="G7" r:id="rId_hyperlink_34" tooltip="Lithium Iron Phosphate" display="Lithium Iron Phosphate"/>
    <hyperlink ref="H7" r:id="rId_hyperlink_35" tooltip="Lithium Iron Phosphate" display="Lithium Iron Phosphate"/>
    <hyperlink ref="I7" r:id="rId_hyperlink_36" tooltip="Lithium Iron Phosphate" display="Lithium Iron Phosphate"/>
    <hyperlink ref="J7" r:id="rId_hyperlink_37" tooltip="Lithium Iron Phosphate" display="Lithium Iron Phosphate"/>
    <hyperlink ref="K7" r:id="rId_hyperlink_38" tooltip="Lithium Iron Phosphate" display="Lithium Iron Phosphate"/>
    <hyperlink ref="L7" r:id="rId_hyperlink_39" tooltip="Lithium Iron Phosphate" display="Lithium Iron Phosphate"/>
    <hyperlink ref="M7" r:id="rId_hyperlink_40" tooltip="Lithium Iron Phosphate" display="Lithium Iron Phosphate"/>
    <hyperlink ref="N7" r:id="rId_hyperlink_41" tooltip="Lithium Iron Phosphate" display="Lithium Iron Phosphate"/>
    <hyperlink ref="O7" r:id="rId_hyperlink_42" tooltip="Lithium Iron Phosphate" display="Lithium Iron Phosphate"/>
    <hyperlink ref="P7" r:id="rId_hyperlink_43" tooltip="Lithium Iron Phosphate" display="Lithium Iron Phosphate"/>
    <hyperlink ref="Q7" r:id="rId_hyperlink_44" tooltip="Lithium Iron Phosphate" display="Lithium Iron Phosphate"/>
    <hyperlink ref="R7" r:id="rId_hyperlink_45" tooltip="Lithium Iron Phosphate" display="Lithium Iron Phosphate"/>
    <hyperlink ref="S7" r:id="rId_hyperlink_46" tooltip="Lithium Iron Phosphate" display="Lithium Iron Phosphate"/>
    <hyperlink ref="T7" r:id="rId_hyperlink_47" tooltip="Lithium Iron Phosphate" display="Lithium Iron Phosphate"/>
    <hyperlink ref="U7" r:id="rId_hyperlink_48" tooltip="Lithium Iron Phosphate" display="Lithium Iron Phosphate"/>
    <hyperlink ref="W7" r:id="rId_hyperlink_49" tooltip="Lithium Iron Phosphate" display="Lithium Iron Phosphate"/>
    <hyperlink ref="X7" r:id="rId_hyperlink_50" tooltip="Lithium Iron Phosphate" display="Lithium Iron Phosphate"/>
    <hyperlink ref="Y7" r:id="rId_hyperlink_51" tooltip="Lithium Iron Phosphate" display="Lithium Iron Phosphate"/>
    <hyperlink ref="Z7" r:id="rId_hyperlink_52" tooltip="Lithium Iron Phosphate" display="Lithium Iron Phosphate"/>
    <hyperlink ref="AA7" r:id="rId_hyperlink_53" tooltip="Lithium Iron Phosphate" display="Lithium Iron Phosphate"/>
    <hyperlink ref="AB7" r:id="rId_hyperlink_54" tooltip="Lithium Iron Phosphate" display="Lithium Iron Phosphate"/>
    <hyperlink ref="AC7" r:id="rId_hyperlink_55" tooltip="NMC" display="NMC"/>
    <hyperlink ref="AD7" r:id="rId_hyperlink_56" tooltip="NMC" display="NMC"/>
    <hyperlink ref="AE7" r:id="rId_hyperlink_57" tooltip="NMC" display="NMC"/>
    <hyperlink ref="AH7" r:id="rId_hyperlink_58" tooltip="Lithium Iron Phosphate" display="Lithium Iron Phosphate"/>
    <hyperlink ref="AI7" r:id="rId_hyperlink_59" tooltip="Lithium Iron Phosphate" display="Lithium Iron Phosphate"/>
    <hyperlink ref="AJ7" r:id="rId_hyperlink_60" tooltip="Lithium Iron Phosphate" display="Lithium Iron Phosphate"/>
    <hyperlink ref="AK7" r:id="rId_hyperlink_61" tooltip="Lithium Iron Phosphate" display="Lithium Iron Phosphate"/>
    <hyperlink ref="AL7" r:id="rId_hyperlink_62" tooltip="Lithium Iron Phosphate" display="Lithium Iron Phosphate"/>
    <hyperlink ref="AM7" r:id="rId_hyperlink_63" tooltip="Lithium Iron Phosphate" display="Lithium Iron Phosphate"/>
    <hyperlink ref="AN7" r:id="rId_hyperlink_64" tooltip="NMC" display="NMC"/>
    <hyperlink ref="AO7" r:id="rId_hyperlink_65" tooltip="Lithium Iron Phosphate" display="Lithium Iron Phosphate"/>
    <hyperlink ref="AP7" r:id="rId_hyperlink_66" tooltip="Lithium Iron Phosphate" display="Lithium Iron Phosphate"/>
    <hyperlink ref="AR7" r:id="rId_hyperlink_67" tooltip="Lithium Iron Phosphate" display="Lithium Iron Phosphate"/>
    <hyperlink ref="AS7" r:id="rId_hyperlink_68" tooltip="Lithium Iron Phosphate" display="Lithium Iron Phosphate"/>
    <hyperlink ref="AU7" r:id="rId_hyperlink_69" tooltip="NMC" display="NMC"/>
    <hyperlink ref="AV7" r:id="rId_hyperlink_70" tooltip="NMC" display="NMC"/>
    <hyperlink ref="AW7" r:id="rId_hyperlink_71" tooltip="NMC" display="NMC"/>
    <hyperlink ref="AX7" r:id="rId_hyperlink_72" tooltip="Lithium Iron Phosphate" display="Lithium Iron Phosphate"/>
    <hyperlink ref="AY7" r:id="rId_hyperlink_73" tooltip="Lithium Iron Phosphate" display="Lithium Iron Phosphate"/>
    <hyperlink ref="AZ7" r:id="rId_hyperlink_74" tooltip="Lithium Iron Phosphate" display="Lithium Iron Phosphate"/>
    <hyperlink ref="BA7" r:id="rId_hyperlink_75" tooltip="Lithium Iron Phosphate" display="Lithium Iron Phosphate"/>
    <hyperlink ref="BB7" r:id="rId_hyperlink_76" tooltip="Lithium Iron Phosphate" display="Lithium Iron Phosphate"/>
    <hyperlink ref="BC7" r:id="rId_hyperlink_77" tooltip="Lithium Iron Phosphate" display="Lithium Iron Phosphate"/>
    <hyperlink ref="BD7" r:id="rId_hyperlink_78" tooltip="Lithium Iron Phosphate" display="Lithium Iron Phosphate"/>
    <hyperlink ref="BE7" r:id="rId_hyperlink_79" tooltip="NMC" display="NMC"/>
    <hyperlink ref="BF7" r:id="rId_hyperlink_80" tooltip="NMC" display="NMC"/>
    <hyperlink ref="BG7" r:id="rId_hyperlink_81" tooltip="Lithium Iron Phosphate" display="Lithium Iron Phosphate"/>
    <hyperlink ref="BH7" r:id="rId_hyperlink_82" tooltip="Lithium Iron Phosphate" display="Lithium Iron Phosphate"/>
    <hyperlink ref="BI7" r:id="rId_hyperlink_83" tooltip="Lithium Iron Phosphate" display="Lithium Iron Phosphate"/>
    <hyperlink ref="BJ7" r:id="rId_hyperlink_84" tooltip="Lithium Iron Phosphate" display="Lithium Iron Phosphate"/>
    <hyperlink ref="BK7" r:id="rId_hyperlink_85" tooltip="Lithium Iron Phosphate" display="Lithium Iron Phosphate"/>
    <hyperlink ref="BL7" r:id="rId_hyperlink_86" tooltip="Lithium Iron Phosphate" display="Lithium Iron Phosphate"/>
    <hyperlink ref="BM7" r:id="rId_hyperlink_87" tooltip="Lithium Iron Phosphate" display="Lithium Iron Phosphate"/>
    <hyperlink ref="BP7" r:id="rId_hyperlink_88" tooltip="Lithium Iron Phosphate" display="Lithium Iron Phosphate"/>
    <hyperlink ref="BQ7" r:id="rId_hyperlink_89" tooltip="Lithium Iron Phosphate" display="Lithium Iron Phosphate"/>
    <hyperlink ref="BR7" r:id="rId_hyperlink_90" tooltip="Lithium Iron Phosphate" display="Lithium Iron Phosphate"/>
    <hyperlink ref="BS7" r:id="rId_hyperlink_91" tooltip="Lithium Iron Phosphate" display="Lithium Iron Phosphate"/>
    <hyperlink ref="BT7" r:id="rId_hyperlink_92" tooltip="Lithium Iron Phosphate" display="Lithium Iron Phosphate"/>
    <hyperlink ref="BU7" r:id="rId_hyperlink_93" tooltip="Lithium Iron Phosphate" display="Lithium Iron Phosphate"/>
    <hyperlink ref="BV7" r:id="rId_hyperlink_94" tooltip="Lithium Iron Phosphate" display="Lithium Iron Phosphate"/>
    <hyperlink ref="BW7" r:id="rId_hyperlink_95" tooltip="Lithium Iron Phosphate" display="Lithium Iron Phosphate"/>
    <hyperlink ref="B21" r:id="rId_hyperlink_96" tooltip="DC coupled" display="DC coupled"/>
    <hyperlink ref="C21" r:id="rId_hyperlink_97" tooltip="AC coupled" display="AC coupled"/>
    <hyperlink ref="D21" r:id="rId_hyperlink_98" tooltip="DC coupled" display="DC coupled"/>
    <hyperlink ref="E21" r:id="rId_hyperlink_99" tooltip="DC coupled" display="DC coupled"/>
    <hyperlink ref="F21" r:id="rId_hyperlink_100" tooltip="DC coupled" display="DC coupled"/>
    <hyperlink ref="M21" r:id="rId_hyperlink_101" tooltip="AC coupled" display="AC coupled"/>
    <hyperlink ref="N21" r:id="rId_hyperlink_102" tooltip="AC coupled" display="AC coupled"/>
    <hyperlink ref="AV21" r:id="rId_hyperlink_103" tooltip="AC coupled" display="AC coupled"/>
    <hyperlink ref="AW21" r:id="rId_hyperlink_104" tooltip="AC coupled" display="AC coupled"/>
    <hyperlink ref="AX21" r:id="rId_hyperlink_105" tooltip="AC coupled" display="AC coupled"/>
    <hyperlink ref="AY21" r:id="rId_hyperlink_106" tooltip="AC coupled" display="AC coupled"/>
    <hyperlink ref="AZ21" r:id="rId_hyperlink_107" tooltip="DC coupled" display="DC coupled"/>
    <hyperlink ref="BA21" r:id="rId_hyperlink_108" tooltip="DC coupled" display="DC coupled"/>
    <hyperlink ref="BB21" r:id="rId_hyperlink_109" tooltip="DC coupled" display="DC coupled"/>
    <hyperlink ref="BC21" r:id="rId_hyperlink_110" tooltip="DC coupled" display="DC coupled"/>
    <hyperlink ref="BE21" r:id="rId_hyperlink_111" tooltip="DC coupled" display="DC coupled"/>
    <hyperlink ref="BF21" r:id="rId_hyperlink_112" tooltip="DC coupled" display="DC coupled"/>
    <hyperlink ref="BG21" r:id="rId_hyperlink_113" tooltip="DC coupled" display="DC coupled"/>
    <hyperlink ref="BH21" r:id="rId_hyperlink_114" tooltip="DC coupled" display="DC coupled"/>
    <hyperlink ref="BI21" r:id="rId_hyperlink_115" tooltip="DC coupled" display="DC coupled"/>
    <hyperlink ref="BJ21" r:id="rId_hyperlink_116" tooltip="DC coupled" display="DC coupled"/>
    <hyperlink ref="BK21" r:id="rId_hyperlink_117" tooltip="DC coupled" display="DC coupled"/>
    <hyperlink ref="BL21" r:id="rId_hyperlink_118" tooltip="DC coupled" display="DC coupled"/>
    <hyperlink ref="BM21" r:id="rId_hyperlink_119" tooltip="DC coupled" display="DC coupled"/>
    <hyperlink ref="BN21" r:id="rId_hyperlink_120" tooltip="AC coupled" display="AC coupled"/>
    <hyperlink ref="BP21" r:id="rId_hyperlink_121" tooltip="DC coupled" display="DC coupled"/>
    <hyperlink ref="B23" r:id="rId_hyperlink_122" tooltip="Yes" display="Yes"/>
    <hyperlink ref="C23" r:id="rId_hyperlink_123" tooltip="Yes" display="Yes"/>
    <hyperlink ref="D23" r:id="rId_hyperlink_124" tooltip="Yes" display="Yes"/>
    <hyperlink ref="E23" r:id="rId_hyperlink_125" tooltip="Yes" display="Yes"/>
    <hyperlink ref="F23" r:id="rId_hyperlink_126" tooltip="Yes" display="Yes"/>
    <hyperlink ref="G23" r:id="rId_hyperlink_127" tooltip="Yes" display="Yes"/>
    <hyperlink ref="H23" r:id="rId_hyperlink_128" tooltip="Yes" display="Yes"/>
    <hyperlink ref="I23" r:id="rId_hyperlink_129" tooltip="Yes" display="Yes"/>
    <hyperlink ref="J23" r:id="rId_hyperlink_130" tooltip="Yes" display="Yes"/>
    <hyperlink ref="K23" r:id="rId_hyperlink_131" tooltip="Yes" display="Yes"/>
    <hyperlink ref="L23" r:id="rId_hyperlink_132" tooltip="Yes" display="Yes"/>
    <hyperlink ref="M23" r:id="rId_hyperlink_133" tooltip="Yes" display="Yes"/>
    <hyperlink ref="N23" r:id="rId_hyperlink_134" tooltip="Yes" display="Yes"/>
    <hyperlink ref="O23" r:id="rId_hyperlink_135" tooltip="Yes" display="Yes"/>
    <hyperlink ref="P23" r:id="rId_hyperlink_136" tooltip="Yes" display="Yes"/>
    <hyperlink ref="Q23" r:id="rId_hyperlink_137" tooltip="Yes" display="Yes"/>
    <hyperlink ref="R23" r:id="rId_hyperlink_138" tooltip="Yes" display="Yes"/>
    <hyperlink ref="S23" r:id="rId_hyperlink_139" tooltip="Yes" display="Yes"/>
    <hyperlink ref="T23" r:id="rId_hyperlink_140" tooltip="Yes" display="Yes"/>
    <hyperlink ref="U23" r:id="rId_hyperlink_141" tooltip="Yes" display="Yes"/>
    <hyperlink ref="V23" r:id="rId_hyperlink_142" tooltip="Yes" display="Yes"/>
    <hyperlink ref="W23" r:id="rId_hyperlink_143" tooltip="Yes" display="Yes"/>
    <hyperlink ref="X23" r:id="rId_hyperlink_144" tooltip="Yes" display="Yes"/>
    <hyperlink ref="Y23" r:id="rId_hyperlink_145" tooltip="Yes" display="Yes"/>
    <hyperlink ref="Z23" r:id="rId_hyperlink_146" tooltip="Yes" display="Yes"/>
    <hyperlink ref="AA23" r:id="rId_hyperlink_147" tooltip="Yes" display="Yes"/>
    <hyperlink ref="AB23" r:id="rId_hyperlink_148" tooltip="Yes" display="Yes"/>
    <hyperlink ref="AC23" r:id="rId_hyperlink_149" tooltip="Yes" display="Yes"/>
    <hyperlink ref="AD23" r:id="rId_hyperlink_150" tooltip="Yes" display="Yes"/>
    <hyperlink ref="AE23" r:id="rId_hyperlink_151" tooltip="Yes" display="Yes"/>
    <hyperlink ref="AF23" r:id="rId_hyperlink_152" tooltip="Yes" display="Yes"/>
    <hyperlink ref="AG23" r:id="rId_hyperlink_153" tooltip="Yes" display="Yes"/>
    <hyperlink ref="AH23" r:id="rId_hyperlink_154" tooltip="Yes" display="Yes"/>
    <hyperlink ref="AI23" r:id="rId_hyperlink_155" tooltip="Yes" display="Yes"/>
    <hyperlink ref="AJ23" r:id="rId_hyperlink_156" tooltip="Yes" display="Yes"/>
    <hyperlink ref="AK23" r:id="rId_hyperlink_157" tooltip="Yes" display="Yes"/>
    <hyperlink ref="AL23" r:id="rId_hyperlink_158" tooltip="Yes" display="Yes"/>
    <hyperlink ref="AM23" r:id="rId_hyperlink_159" tooltip="Yes" display="Yes"/>
    <hyperlink ref="AN23" r:id="rId_hyperlink_160" tooltip="Yes" display="Yes"/>
    <hyperlink ref="AO23" r:id="rId_hyperlink_161" tooltip="Yes" display="Yes"/>
    <hyperlink ref="AP23" r:id="rId_hyperlink_162" tooltip="Yes" display="Yes"/>
    <hyperlink ref="AQ23" r:id="rId_hyperlink_163" tooltip="Yes" display="Yes"/>
    <hyperlink ref="AR23" r:id="rId_hyperlink_164" tooltip="Yes" display="Yes"/>
    <hyperlink ref="AS23" r:id="rId_hyperlink_165" tooltip="Yes" display="Yes"/>
    <hyperlink ref="AT23" r:id="rId_hyperlink_166" tooltip="Yes" display="Yes"/>
    <hyperlink ref="AU23" r:id="rId_hyperlink_167" tooltip="Yes" display="Yes"/>
    <hyperlink ref="AV23" r:id="rId_hyperlink_168" tooltip="Yes" display="Yes"/>
    <hyperlink ref="AW23" r:id="rId_hyperlink_169" tooltip="Yes" display="Yes"/>
    <hyperlink ref="AX23" r:id="rId_hyperlink_170" tooltip="Yes" display="Yes"/>
    <hyperlink ref="AY23" r:id="rId_hyperlink_171" tooltip="Yes" display="Yes"/>
    <hyperlink ref="AZ23" r:id="rId_hyperlink_172" tooltip="Yes" display="Yes"/>
    <hyperlink ref="BA23" r:id="rId_hyperlink_173" tooltip="Yes" display="Yes"/>
    <hyperlink ref="BB23" r:id="rId_hyperlink_174" tooltip="Yes" display="Yes"/>
    <hyperlink ref="BC23" r:id="rId_hyperlink_175" tooltip="Yes" display="Yes"/>
    <hyperlink ref="BD23" r:id="rId_hyperlink_176" tooltip="Yes" display="Yes"/>
    <hyperlink ref="BE23" r:id="rId_hyperlink_177" tooltip="Yes" display="Yes"/>
    <hyperlink ref="BF23" r:id="rId_hyperlink_178" tooltip="Yes" display="Yes"/>
    <hyperlink ref="BG23" r:id="rId_hyperlink_179" tooltip="Yes" display="Yes"/>
    <hyperlink ref="BH23" r:id="rId_hyperlink_180" tooltip="Yes" display="Yes"/>
    <hyperlink ref="BI23" r:id="rId_hyperlink_181" tooltip="Yes" display="Yes"/>
    <hyperlink ref="BJ23" r:id="rId_hyperlink_182" tooltip="Yes" display="Yes"/>
    <hyperlink ref="BK23" r:id="rId_hyperlink_183" tooltip="Yes" display="Yes"/>
    <hyperlink ref="BL23" r:id="rId_hyperlink_184" tooltip="Yes" display="Yes"/>
    <hyperlink ref="BM23" r:id="rId_hyperlink_185" tooltip="Yes" display="Yes"/>
    <hyperlink ref="BN23" r:id="rId_hyperlink_186" tooltip="Yes" display="Yes"/>
    <hyperlink ref="BO23" r:id="rId_hyperlink_187" tooltip="Yes" display="Yes"/>
    <hyperlink ref="BP23" r:id="rId_hyperlink_188" tooltip="Yes" display="Yes"/>
    <hyperlink ref="BQ23" r:id="rId_hyperlink_189" tooltip="Yes" display="Yes"/>
    <hyperlink ref="BR23" r:id="rId_hyperlink_190" tooltip="Yes" display="Yes"/>
    <hyperlink ref="BS23" r:id="rId_hyperlink_191" tooltip="Yes" display="Yes"/>
    <hyperlink ref="BT23" r:id="rId_hyperlink_192" tooltip="Yes" display="Yes"/>
    <hyperlink ref="BU23" r:id="rId_hyperlink_193" tooltip="Yes" display="Yes"/>
    <hyperlink ref="BV23" r:id="rId_hyperlink_194" tooltip="Yes" display="Yes"/>
    <hyperlink ref="BW23" r:id="rId_hyperlink_195" tooltip="Yes" display="Yes"/>
    <hyperlink ref="B24" r:id="rId_hyperlink_196" tooltip="Yes" display="Yes"/>
    <hyperlink ref="C24" r:id="rId_hyperlink_197" tooltip="Yes" display="Yes"/>
    <hyperlink ref="D24" r:id="rId_hyperlink_198" tooltip="Yes" display="Yes"/>
    <hyperlink ref="E24" r:id="rId_hyperlink_199" tooltip="Yes" display="Yes"/>
    <hyperlink ref="F24" r:id="rId_hyperlink_200" tooltip="Yes" display="Yes"/>
    <hyperlink ref="G24" r:id="rId_hyperlink_201" tooltip="Yes" display="Yes"/>
    <hyperlink ref="H24" r:id="rId_hyperlink_202" tooltip="Yes" display="Yes"/>
    <hyperlink ref="I24" r:id="rId_hyperlink_203" tooltip="Yes" display="Yes"/>
    <hyperlink ref="J24" r:id="rId_hyperlink_204" tooltip="Yes" display="Yes"/>
    <hyperlink ref="K24" r:id="rId_hyperlink_205" tooltip="Yes" display="Yes"/>
    <hyperlink ref="L24" r:id="rId_hyperlink_206" tooltip="Yes" display="Yes"/>
    <hyperlink ref="M24" r:id="rId_hyperlink_207" tooltip="Yes" display="Yes"/>
    <hyperlink ref="N24" r:id="rId_hyperlink_208" tooltip="Yes" display="Yes"/>
    <hyperlink ref="O24" r:id="rId_hyperlink_209" tooltip="Yes" display="Yes"/>
    <hyperlink ref="P24" r:id="rId_hyperlink_210" tooltip="Yes" display="Yes"/>
    <hyperlink ref="Q24" r:id="rId_hyperlink_211" tooltip="Yes" display="Yes"/>
    <hyperlink ref="R24" r:id="rId_hyperlink_212" tooltip="Yes" display="Yes"/>
    <hyperlink ref="S24" r:id="rId_hyperlink_213" tooltip="Yes" display="Yes"/>
    <hyperlink ref="V24" r:id="rId_hyperlink_214" tooltip="No" display="No"/>
    <hyperlink ref="W24" r:id="rId_hyperlink_215" tooltip="Yes" display="Yes"/>
    <hyperlink ref="X24" r:id="rId_hyperlink_216" tooltip="Yes" display="Yes"/>
    <hyperlink ref="Y24" r:id="rId_hyperlink_217" tooltip="Yes" display="Yes"/>
    <hyperlink ref="Z24" r:id="rId_hyperlink_218" tooltip="Yes" display="Yes"/>
    <hyperlink ref="AA24" r:id="rId_hyperlink_219" tooltip="Yes" display="Yes"/>
    <hyperlink ref="AB24" r:id="rId_hyperlink_220" tooltip="Yes" display="Yes"/>
    <hyperlink ref="AC24" r:id="rId_hyperlink_221" tooltip="Yes" display="Yes"/>
    <hyperlink ref="AD24" r:id="rId_hyperlink_222" tooltip="Yes" display="Yes"/>
    <hyperlink ref="AE24" r:id="rId_hyperlink_223" tooltip="Yes" display="Yes"/>
    <hyperlink ref="AF24" r:id="rId_hyperlink_224" tooltip="Yes" display="Yes"/>
    <hyperlink ref="AG24" r:id="rId_hyperlink_225" tooltip="Yes" display="Yes"/>
    <hyperlink ref="AH24" r:id="rId_hyperlink_226" tooltip="Yes" display="Yes"/>
    <hyperlink ref="AI24" r:id="rId_hyperlink_227" tooltip="Yes" display="Yes"/>
    <hyperlink ref="AJ24" r:id="rId_hyperlink_228" tooltip="Yes" display="Yes"/>
    <hyperlink ref="AK24" r:id="rId_hyperlink_229" tooltip="Yes" display="Yes"/>
    <hyperlink ref="AL24" r:id="rId_hyperlink_230" tooltip="Yes" display="Yes"/>
    <hyperlink ref="AM24" r:id="rId_hyperlink_231" tooltip="Yes" display="Yes"/>
    <hyperlink ref="AN24" r:id="rId_hyperlink_232" tooltip="Yes" display="Yes"/>
    <hyperlink ref="AO24" r:id="rId_hyperlink_233" tooltip="Yes" display="Yes"/>
    <hyperlink ref="AP24" r:id="rId_hyperlink_234" tooltip="Yes" display="Yes"/>
    <hyperlink ref="AQ24" r:id="rId_hyperlink_235" tooltip="Yes" display="Yes"/>
    <hyperlink ref="AR24" r:id="rId_hyperlink_236" tooltip="Yes" display="Yes"/>
    <hyperlink ref="AS24" r:id="rId_hyperlink_237" tooltip="Yes" display="Yes"/>
    <hyperlink ref="AT24" r:id="rId_hyperlink_238" tooltip="Yes" display="Yes"/>
    <hyperlink ref="AU24" r:id="rId_hyperlink_239" tooltip="Yes" display="Yes"/>
    <hyperlink ref="AV24" r:id="rId_hyperlink_240" tooltip="Yes" display="Yes"/>
    <hyperlink ref="AW24" r:id="rId_hyperlink_241" tooltip="Yes" display="Yes"/>
    <hyperlink ref="AX24" r:id="rId_hyperlink_242" tooltip="Yes" display="Yes"/>
    <hyperlink ref="AY24" r:id="rId_hyperlink_243" tooltip="Yes" display="Yes"/>
    <hyperlink ref="AZ24" r:id="rId_hyperlink_244" tooltip="Yes" display="Yes"/>
    <hyperlink ref="BA24" r:id="rId_hyperlink_245" tooltip="Yes" display="Yes"/>
    <hyperlink ref="BB24" r:id="rId_hyperlink_246" tooltip="Yes" display="Yes"/>
    <hyperlink ref="BC24" r:id="rId_hyperlink_247" tooltip="Yes" display="Yes"/>
    <hyperlink ref="BD24" r:id="rId_hyperlink_248" tooltip="Yes" display="Yes"/>
    <hyperlink ref="BE24" r:id="rId_hyperlink_249" tooltip="Yes" display="Yes"/>
    <hyperlink ref="BF24" r:id="rId_hyperlink_250" tooltip="Yes" display="Yes"/>
    <hyperlink ref="BG24" r:id="rId_hyperlink_251" tooltip="Yes" display="Yes"/>
    <hyperlink ref="BH24" r:id="rId_hyperlink_252" tooltip="Yes" display="Yes"/>
    <hyperlink ref="BI24" r:id="rId_hyperlink_253" tooltip="Yes" display="Yes"/>
    <hyperlink ref="BJ24" r:id="rId_hyperlink_254" tooltip="Yes" display="Yes"/>
    <hyperlink ref="BK24" r:id="rId_hyperlink_255" tooltip="Yes" display="Yes"/>
    <hyperlink ref="BL24" r:id="rId_hyperlink_256" tooltip="Yes" display="Yes"/>
    <hyperlink ref="BM24" r:id="rId_hyperlink_257" tooltip="Yes" display="Yes"/>
    <hyperlink ref="BN24" r:id="rId_hyperlink_258" tooltip="Yes" display="Yes"/>
    <hyperlink ref="BO24" r:id="rId_hyperlink_259" tooltip="Yes" display="Yes"/>
    <hyperlink ref="BP24" r:id="rId_hyperlink_260" tooltip="Yes" display="Yes"/>
    <hyperlink ref="BQ24" r:id="rId_hyperlink_261" tooltip="Yes" display="Yes"/>
    <hyperlink ref="BR24" r:id="rId_hyperlink_262" tooltip="Yes" display="Yes"/>
    <hyperlink ref="BS24" r:id="rId_hyperlink_263" tooltip="Yes" display="Yes"/>
    <hyperlink ref="BT24" r:id="rId_hyperlink_264" tooltip="Yes" display="Yes"/>
    <hyperlink ref="BU24" r:id="rId_hyperlink_265" tooltip="Yes" display="Yes"/>
    <hyperlink ref="BV24" r:id="rId_hyperlink_266" tooltip="Yes" display="Yes"/>
    <hyperlink ref="BW24" r:id="rId_hyperlink_267" tooltip="Yes" display="Yes"/>
    <hyperlink ref="B26" r:id="rId_hyperlink_268" tooltip="Here" display="Here"/>
    <hyperlink ref="C26" r:id="rId_hyperlink_269" tooltip="Here" display="Here"/>
    <hyperlink ref="D26" r:id="rId_hyperlink_270" tooltip="Here" display="Here"/>
    <hyperlink ref="E26" r:id="rId_hyperlink_271" tooltip="Here" display="Here"/>
    <hyperlink ref="F26" r:id="rId_hyperlink_272" tooltip="Here" display="Here"/>
    <hyperlink ref="G26" r:id="rId_hyperlink_273" tooltip="Here" display="Here"/>
    <hyperlink ref="H26" r:id="rId_hyperlink_274" tooltip="Here" display="Here"/>
    <hyperlink ref="I26" r:id="rId_hyperlink_275" tooltip="Here" display="Here"/>
    <hyperlink ref="J26" r:id="rId_hyperlink_276" tooltip="Here" display="Here"/>
    <hyperlink ref="K26" r:id="rId_hyperlink_277" tooltip="Here" display="Here"/>
    <hyperlink ref="L26" r:id="rId_hyperlink_278" tooltip="Here" display="Here"/>
    <hyperlink ref="M26" r:id="rId_hyperlink_279" tooltip="Here" display="Here"/>
    <hyperlink ref="N26" r:id="rId_hyperlink_280" tooltip="Here" display="Here"/>
    <hyperlink ref="O26" r:id="rId_hyperlink_281" tooltip="Here" display="Here"/>
    <hyperlink ref="P26" r:id="rId_hyperlink_282" tooltip="Here" display="Here"/>
    <hyperlink ref="Q26" r:id="rId_hyperlink_283" tooltip="Here" display="Here"/>
    <hyperlink ref="R26" r:id="rId_hyperlink_284" tooltip="Here" display="Here"/>
    <hyperlink ref="S26" r:id="rId_hyperlink_285" tooltip="Here" display="Here"/>
    <hyperlink ref="T26" r:id="rId_hyperlink_286" tooltip="Here" display="Here"/>
    <hyperlink ref="U26" r:id="rId_hyperlink_287" tooltip="Here" display="Here"/>
    <hyperlink ref="V26" r:id="rId_hyperlink_288" tooltip="Here" display="Here"/>
    <hyperlink ref="W26" r:id="rId_hyperlink_289" tooltip="Here" display="Here"/>
    <hyperlink ref="X26" r:id="rId_hyperlink_290" tooltip="Here" display="Here"/>
    <hyperlink ref="Y26" r:id="rId_hyperlink_291" tooltip="Here" display="Here"/>
    <hyperlink ref="Z26" r:id="rId_hyperlink_292" tooltip="Here" display="Here"/>
    <hyperlink ref="AA26" r:id="rId_hyperlink_293" tooltip="Here" display="Here"/>
    <hyperlink ref="AB26" r:id="rId_hyperlink_294" tooltip="Here" display="Here"/>
    <hyperlink ref="AC26" r:id="rId_hyperlink_295" tooltip="Here" display="Here"/>
    <hyperlink ref="AD26" r:id="rId_hyperlink_296" tooltip="Here" display="Here"/>
    <hyperlink ref="AE26" r:id="rId_hyperlink_297" tooltip="Here" display="Here"/>
    <hyperlink ref="AF26" r:id="rId_hyperlink_298" tooltip="Here" display="Here"/>
    <hyperlink ref="AG26" r:id="rId_hyperlink_299" tooltip="Here" display="Here"/>
    <hyperlink ref="AH26" r:id="rId_hyperlink_300" tooltip="Here" display="Here"/>
    <hyperlink ref="AI26" r:id="rId_hyperlink_301" tooltip="Here" display="Here"/>
    <hyperlink ref="AJ26" r:id="rId_hyperlink_302" tooltip="Here" display="Here"/>
    <hyperlink ref="AK26" r:id="rId_hyperlink_303" tooltip="Here" display="Here"/>
    <hyperlink ref="AL26" r:id="rId_hyperlink_304" tooltip="Here" display="Here"/>
    <hyperlink ref="AM26" r:id="rId_hyperlink_305" tooltip="Here" display="Here"/>
    <hyperlink ref="AN26" r:id="rId_hyperlink_306" tooltip="Here" display="Here"/>
    <hyperlink ref="AO26" r:id="rId_hyperlink_307" tooltip="Here" display="Here"/>
    <hyperlink ref="AP26" r:id="rId_hyperlink_308" tooltip="Here" display="Here"/>
    <hyperlink ref="AQ26" r:id="rId_hyperlink_309" tooltip="Here" display="Here"/>
    <hyperlink ref="AR26" r:id="rId_hyperlink_310" tooltip="Here" display="Here"/>
    <hyperlink ref="AS26" r:id="rId_hyperlink_311" tooltip="Here" display="Here"/>
    <hyperlink ref="AT26" r:id="rId_hyperlink_312" tooltip="Here" display="Here"/>
    <hyperlink ref="AU26" r:id="rId_hyperlink_313" tooltip="Here" display="Here"/>
    <hyperlink ref="AV26" r:id="rId_hyperlink_314" tooltip="Here" display="Here"/>
    <hyperlink ref="AW26" r:id="rId_hyperlink_315" tooltip="Here" display="Here"/>
    <hyperlink ref="AX26" r:id="rId_hyperlink_316" tooltip="Here" display="Here"/>
    <hyperlink ref="AY26" r:id="rId_hyperlink_317" tooltip="Here" display="Here"/>
    <hyperlink ref="AZ26" r:id="rId_hyperlink_318" tooltip="Here" display="Here"/>
    <hyperlink ref="BA26" r:id="rId_hyperlink_319" tooltip="Here" display="Here"/>
    <hyperlink ref="BB26" r:id="rId_hyperlink_320" tooltip="Here" display="Here"/>
    <hyperlink ref="BC26" r:id="rId_hyperlink_321" tooltip="Here" display="Here"/>
    <hyperlink ref="BD26" r:id="rId_hyperlink_322" tooltip="Here" display="Here"/>
    <hyperlink ref="BE26" r:id="rId_hyperlink_323" tooltip="Here" display="Here"/>
    <hyperlink ref="BF26" r:id="rId_hyperlink_324" tooltip="Here" display="Here"/>
    <hyperlink ref="BG26" r:id="rId_hyperlink_325" tooltip="Here" display="Here"/>
    <hyperlink ref="BH26" r:id="rId_hyperlink_326" tooltip="Here" display="Here"/>
    <hyperlink ref="BI26" r:id="rId_hyperlink_327" tooltip="Here" display="Here"/>
    <hyperlink ref="BJ26" r:id="rId_hyperlink_328" tooltip="Here" display="Here"/>
    <hyperlink ref="BK26" r:id="rId_hyperlink_329" tooltip="Here" display="Here"/>
    <hyperlink ref="BL26" r:id="rId_hyperlink_330" tooltip="Here" display="Here"/>
    <hyperlink ref="BM26" r:id="rId_hyperlink_331" tooltip="Here" display="Here"/>
    <hyperlink ref="BN26" r:id="rId_hyperlink_332" tooltip="Here" display="Here"/>
    <hyperlink ref="BO26" r:id="rId_hyperlink_333" tooltip="Here" display="Here"/>
    <hyperlink ref="BP26" r:id="rId_hyperlink_334" tooltip="Here" display="Here"/>
    <hyperlink ref="BQ26" r:id="rId_hyperlink_335" tooltip="Here" display="Here"/>
    <hyperlink ref="BR26" r:id="rId_hyperlink_336" tooltip="Here" display="Here"/>
    <hyperlink ref="BS26" r:id="rId_hyperlink_337" tooltip="Here" display="Here"/>
    <hyperlink ref="BT26" r:id="rId_hyperlink_338" tooltip="Here" display="Here"/>
    <hyperlink ref="BU26" r:id="rId_hyperlink_339" tooltip="Here" display="Here"/>
    <hyperlink ref="BV26" r:id="rId_hyperlink_340" tooltip="Here" display="Here"/>
    <hyperlink ref="BW26" r:id="rId_hyperlink_341" tooltip="Here" display="Here"/>
  </hyperlinks>
  <printOptions gridLines="false" gridLinesSet="true"/>
  <pageMargins left="0.7" right="0.7" top="0.75" bottom="0.75" header="0.3" footer="0.3"/>
  <pageSetup paperSize="1" orientation="default" scale="100" fitToHeight="1" fitToWidth="1"/>
  <headerFooter differentOddEven="false" differentFirst="false" scaleWithDoc="true" alignWithMargins="true">
    <oddHeader/>
    <oddFooter/>
    <evenHeader/>
    <evenFooter/>
    <firstHeader/>
    <first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Worksheet</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 Creator</dc:creator>
  <cp:lastModifiedBy>Unknown Creator</cp:lastModifiedBy>
  <dcterms:created xsi:type="dcterms:W3CDTF">2025-02-13T10:19:07+00:00</dcterms:created>
  <dcterms:modified xsi:type="dcterms:W3CDTF">2025-02-13T10:19:07+00:00</dcterms:modified>
  <dc:title>Untitled Spreadsheet</dc:title>
  <dc:description/>
  <dc:subject/>
  <cp:keywords/>
  <cp:category/>
</cp:coreProperties>
</file>